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updateLinks="never" defaultThemeVersion="202300"/>
  <mc:AlternateContent xmlns:mc="http://schemas.openxmlformats.org/markup-compatibility/2006">
    <mc:Choice Requires="x15">
      <x15ac:absPath xmlns:x15ac="http://schemas.microsoft.com/office/spreadsheetml/2010/11/ac" url="M:\Obrigacoes\OH1\202604_T\Trimestre1\Investor Report RI\"/>
    </mc:Choice>
  </mc:AlternateContent>
  <xr:revisionPtr revIDLastSave="0" documentId="13_ncr:1_{370C6825-018D-4DDB-B566-A98314F54947}" xr6:coauthVersionLast="47" xr6:coauthVersionMax="47" xr10:uidLastSave="{00000000-0000-0000-0000-000000000000}"/>
  <bookViews>
    <workbookView xWindow="28680" yWindow="-120"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6" l="1"/>
  <c r="F180" i="6" l="1"/>
  <c r="F174" i="6"/>
  <c r="F173" i="6"/>
  <c r="F172" i="6"/>
  <c r="F171" i="6"/>
  <c r="F170" i="6"/>
  <c r="F162" i="6"/>
  <c r="F161" i="6"/>
  <c r="F160" i="6"/>
  <c r="F152" i="6"/>
  <c r="F151" i="6"/>
  <c r="F150" i="6"/>
  <c r="F106" i="6"/>
  <c r="F105" i="6"/>
  <c r="F104" i="6"/>
  <c r="F103" i="6"/>
  <c r="F102" i="6"/>
  <c r="F101" i="6"/>
  <c r="F100" i="6"/>
  <c r="C217" i="5"/>
  <c r="C208" i="5"/>
  <c r="C193" i="5"/>
  <c r="C177" i="5"/>
  <c r="D166" i="5"/>
  <c r="D164" i="5"/>
  <c r="D156" i="5"/>
  <c r="D155" i="5"/>
  <c r="D154" i="5"/>
  <c r="D153" i="5"/>
  <c r="D152" i="5"/>
  <c r="D151" i="5"/>
  <c r="D150" i="5"/>
  <c r="D149" i="5"/>
  <c r="D148" i="5"/>
  <c r="D147" i="5"/>
  <c r="D146" i="5"/>
  <c r="D145" i="5"/>
  <c r="D144" i="5"/>
  <c r="D143" i="5"/>
  <c r="D142" i="5"/>
  <c r="D141" i="5"/>
  <c r="D140" i="5"/>
  <c r="D139" i="5"/>
  <c r="D138" i="5"/>
  <c r="C138" i="5"/>
  <c r="D130" i="5"/>
  <c r="D129" i="5"/>
  <c r="D128" i="5"/>
  <c r="D127" i="5"/>
  <c r="D126" i="5"/>
  <c r="D125" i="5"/>
  <c r="D124" i="5"/>
  <c r="D123" i="5"/>
  <c r="D122" i="5"/>
  <c r="D121" i="5"/>
  <c r="D120" i="5"/>
  <c r="D119" i="5"/>
  <c r="D118" i="5"/>
  <c r="D117" i="5"/>
  <c r="D116" i="5"/>
  <c r="D115" i="5"/>
  <c r="D114" i="5"/>
  <c r="D113" i="5"/>
  <c r="D112" i="5"/>
  <c r="C112" i="5"/>
  <c r="D98" i="5"/>
  <c r="D96" i="5"/>
  <c r="D97" i="5"/>
  <c r="D95" i="5"/>
  <c r="D94" i="5"/>
  <c r="D89" i="5"/>
  <c r="C165" i="5" l="1"/>
  <c r="D165" i="5" s="1"/>
  <c r="C51" i="5"/>
  <c r="C302" i="5" l="1"/>
  <c r="C304" i="5"/>
  <c r="C303" i="5"/>
  <c r="C298" i="5"/>
  <c r="C297" i="5"/>
  <c r="C296" i="5"/>
  <c r="C292" i="5"/>
  <c r="C288" i="5"/>
  <c r="C289" i="5"/>
  <c r="C290" i="5"/>
  <c r="F307" i="5"/>
  <c r="F295" i="5"/>
  <c r="G293" i="5"/>
  <c r="C295" i="5"/>
  <c r="D291" i="5"/>
  <c r="D295" i="5"/>
  <c r="C307" i="5"/>
  <c r="F293" i="5"/>
  <c r="D307" i="5"/>
  <c r="D293" i="5"/>
  <c r="C293" i="5"/>
  <c r="C291"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9" i="6"/>
  <c r="F18" i="6"/>
  <c r="F17" i="6"/>
  <c r="C15" i="6"/>
  <c r="F14" i="6" s="1"/>
  <c r="F13" i="6"/>
  <c r="C229" i="5"/>
  <c r="G227" i="5"/>
  <c r="F227" i="5"/>
  <c r="G226" i="5"/>
  <c r="F226" i="5"/>
  <c r="G225" i="5"/>
  <c r="F225" i="5"/>
  <c r="G224" i="5"/>
  <c r="F224" i="5"/>
  <c r="G223" i="5"/>
  <c r="F223" i="5"/>
  <c r="G222" i="5"/>
  <c r="F222" i="5"/>
  <c r="G221" i="5"/>
  <c r="F221" i="5"/>
  <c r="C220" i="5"/>
  <c r="G219" i="5"/>
  <c r="F219" i="5"/>
  <c r="G218" i="5"/>
  <c r="F218" i="5"/>
  <c r="G217" i="5"/>
  <c r="F217" i="5"/>
  <c r="F215" i="5"/>
  <c r="F214" i="5"/>
  <c r="F211" i="5"/>
  <c r="C209" i="5"/>
  <c r="F213" i="5" s="1"/>
  <c r="F203" i="5"/>
  <c r="F196" i="5"/>
  <c r="F195" i="5"/>
  <c r="F193" i="5"/>
  <c r="C179" i="5"/>
  <c r="F185" i="5" s="1"/>
  <c r="D167" i="5"/>
  <c r="G165" i="5" s="1"/>
  <c r="C167" i="5"/>
  <c r="F165" i="5" s="1"/>
  <c r="G166" i="5"/>
  <c r="F166" i="5"/>
  <c r="D157" i="5"/>
  <c r="G161" i="5" s="1"/>
  <c r="C157" i="5"/>
  <c r="F162" i="5" s="1"/>
  <c r="F156" i="5"/>
  <c r="F154" i="5"/>
  <c r="F148" i="5"/>
  <c r="F146" i="5"/>
  <c r="F144" i="5"/>
  <c r="F142" i="5"/>
  <c r="D131" i="5"/>
  <c r="G126" i="5" s="1"/>
  <c r="C131" i="5"/>
  <c r="F136" i="5" s="1"/>
  <c r="D100" i="5"/>
  <c r="G102" i="5" s="1"/>
  <c r="C100" i="5"/>
  <c r="F105" i="5" s="1"/>
  <c r="G98" i="5"/>
  <c r="F98" i="5"/>
  <c r="F96" i="5"/>
  <c r="F95" i="5"/>
  <c r="F93" i="5"/>
  <c r="F86" i="5"/>
  <c r="D77" i="5"/>
  <c r="G86" i="5" s="1"/>
  <c r="C77" i="5"/>
  <c r="F82" i="5" s="1"/>
  <c r="G76" i="5"/>
  <c r="C58" i="5"/>
  <c r="F59" i="5" s="1"/>
  <c r="C47" i="5"/>
  <c r="D45" i="5"/>
  <c r="F578" i="6" l="1"/>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8" i="12" s="1"/>
  <c r="G16" i="12"/>
  <c r="G17" i="12"/>
  <c r="F26" i="6"/>
  <c r="F15" i="12"/>
  <c r="F16" i="12"/>
  <c r="F17" i="12"/>
  <c r="F18" i="12" s="1"/>
  <c r="F12" i="6"/>
  <c r="F15" i="6" s="1"/>
  <c r="F16" i="6"/>
  <c r="F200" i="5"/>
  <c r="F204" i="5"/>
  <c r="F207" i="5"/>
  <c r="F208" i="5"/>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100" i="5" s="1"/>
  <c r="F97" i="5"/>
  <c r="G78" i="5"/>
  <c r="F79" i="5"/>
  <c r="G79" i="5"/>
  <c r="G80" i="5"/>
  <c r="G70" i="5"/>
  <c r="F81" i="5"/>
  <c r="G81" i="5"/>
  <c r="F87" i="5"/>
  <c r="G87" i="5"/>
  <c r="F70" i="5"/>
  <c r="F73" i="5"/>
  <c r="G73" i="5"/>
  <c r="F71" i="5"/>
  <c r="F72" i="5"/>
  <c r="F74" i="5"/>
  <c r="G74" i="5"/>
  <c r="G71" i="5"/>
  <c r="G75" i="5"/>
  <c r="F78" i="5"/>
  <c r="F76" i="5"/>
  <c r="G220" i="5"/>
  <c r="F61" i="5"/>
  <c r="F60" i="5"/>
  <c r="F22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97" i="5"/>
  <c r="G120" i="5"/>
  <c r="G138" i="5"/>
  <c r="G144" i="5"/>
  <c r="G150" i="5"/>
  <c r="G156" i="5"/>
  <c r="F184" i="5"/>
  <c r="F201" i="5"/>
  <c r="F212" i="5"/>
  <c r="F174" i="5"/>
  <c r="F202" i="5"/>
  <c r="F452" i="6" l="1"/>
  <c r="G487" i="6"/>
  <c r="G585" i="6"/>
  <c r="F328" i="6"/>
  <c r="G452" i="6"/>
  <c r="F305" i="6"/>
  <c r="F585" i="6"/>
  <c r="F567" i="6"/>
  <c r="F209" i="5"/>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alcChain>
</file>

<file path=xl/sharedStrings.xml><?xml version="1.0" encoding="utf-8"?>
<sst xmlns="http://schemas.openxmlformats.org/spreadsheetml/2006/main" count="6302" uniqueCount="3005">
  <si>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</si>
  <si>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</si>
  <si>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</si>
  <si>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</si>
  <si>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</si>
  <si>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</si>
  <si>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</si>
  <si>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</si>
  <si>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</si>
  <si>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</si>
  <si>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</si>
  <si>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</si>
  <si>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</si>
  <si>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</si>
  <si>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</si>
  <si>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</si>
  <si>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</si>
  <si>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</si>
  <si>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</si>
  <si>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</si>
  <si>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</si>
  <si>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</si>
  <si>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</si>
  <si>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</si>
  <si>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</si>
  <si>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</si>
  <si>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</si>
  <si>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</si>
  <si>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</si>
  <si>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</si>
  <si>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</si>
  <si>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</si>
  <si>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</si>
  <si>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</si>
  <si>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</si>
  <si>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</si>
  <si>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</si>
  <si>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</si>
  <si>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</si>
  <si>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</si>
  <si>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</si>
  <si>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</si>
  <si>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</si>
  <si>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</si>
  <si>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</si>
  <si>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</si>
  <si>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</si>
  <si>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</si>
  <si>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</si>
  <si>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</si>
  <si>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</si>
  <si>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</si>
  <si>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</si>
  <si>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</si>
  <si>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</si>
  <si>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</si>
  <si>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</si>
  <si>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</si>
  <si>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</si>
  <si>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</si>
  <si>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</si>
  <si>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</si>
  <si>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</si>
  <si>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</si>
  <si>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</si>
  <si>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</si>
  <si>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</si>
  <si>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</si>
  <si>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</si>
  <si>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</si>
  <si>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</si>
  <si>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</si>
  <si>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</si>
  <si>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</si>
  <si>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</si>
  <si>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</si>
  <si>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</si>
  <si>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</si>
  <si>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</si>
  <si>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</si>
  <si>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</si>
  <si>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</si>
  <si>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</si>
  <si>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</si>
  <si>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</si>
  <si>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</si>
  <si>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</si>
  <si>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</si>
  <si>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</si>
  <si>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</si>
  <si>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</si>
  <si>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</si>
  <si>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</si>
  <si>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</si>
  <si>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</si>
  <si>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</si>
  <si>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</si>
  <si>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</si>
  <si>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</si>
  <si>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</si>
  <si>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</si>
  <si>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</si>
  <si>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</si>
  <si>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</si>
  <si>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</si>
  <si>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</si>
  <si>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</si>
  <si>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</si>
  <si>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</si>
  <si>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</si>
  <si>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</si>
  <si>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</si>
  <si>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</si>
  <si>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</si>
  <si>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</si>
  <si>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</si>
  <si>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</si>
  <si>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</si>
  <si>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</si>
  <si>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</si>
  <si>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</si>
  <si>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</si>
  <si>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</si>
  <si>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</si>
  <si>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</si>
  <si>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</si>
  <si>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</si>
  <si>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</si>
  <si>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</si>
  <si>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</si>
  <si>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</si>
  <si>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</si>
  <si>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</si>
  <si>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</si>
  <si>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</si>
  <si>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</si>
  <si>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</si>
  <si>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</si>
  <si>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</si>
  <si>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</si>
  <si>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</si>
  <si>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</si>
  <si>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</si>
  <si>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</si>
  <si>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</si>
  <si>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</si>
  <si>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</si>
  <si>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</si>
  <si>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</si>
  <si>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</si>
  <si>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</si>
  <si>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</si>
  <si>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</si>
  <si>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</si>
  <si>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</si>
  <si>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</si>
  <si>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</si>
  <si>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</si>
  <si>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</si>
  <si>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</si>
  <si>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</si>
  <si>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</si>
  <si>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</si>
  <si>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</si>
  <si>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</si>
  <si>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</si>
  <si>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</si>
  <si>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</si>
  <si>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</si>
  <si>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</si>
  <si>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</si>
  <si>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</si>
  <si>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</si>
  <si>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</si>
  <si>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</si>
  <si>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</si>
  <si>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</si>
  <si>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</si>
  <si>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</si>
  <si>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</si>
  <si>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</si>
  <si>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</si>
  <si>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</si>
  <si>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</si>
  <si>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</si>
  <si>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</si>
  <si>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</si>
  <si>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</si>
  <si>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</si>
  <si>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</si>
  <si>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</si>
  <si>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</si>
  <si>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</si>
  <si>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</si>
  <si>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</si>
  <si>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</si>
  <si>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</si>
  <si>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</si>
  <si>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</si>
  <si>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</si>
  <si>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</si>
  <si>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</si>
  <si>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</si>
  <si>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</si>
  <si>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</si>
  <si>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</si>
  <si>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</si>
  <si>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</si>
  <si>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</si>
  <si>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</si>
  <si>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</si>
  <si>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</si>
  <si>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</si>
  <si>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</si>
  <si>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</si>
  <si>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</si>
  <si>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</si>
  <si>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</si>
  <si>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</si>
  <si>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</si>
  <si>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</si>
  <si>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</si>
  <si>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</si>
  <si>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</si>
  <si>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</si>
  <si>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</si>
  <si>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</si>
  <si>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</si>
  <si>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</si>
  <si>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</si>
  <si>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</si>
  <si>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</si>
  <si>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</si>
  <si>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</si>
  <si>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</si>
  <si>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</si>
  <si>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</si>
  <si>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</si>
  <si>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</si>
  <si>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</si>
  <si>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</si>
  <si>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</si>
  <si>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</si>
  <si>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</si>
  <si>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</si>
  <si>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</si>
  <si>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</si>
  <si>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</si>
  <si>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</si>
  <si>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</si>
  <si>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</si>
  <si>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</si>
  <si>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</si>
  <si>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</si>
  <si>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</si>
  <si>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</si>
  <si>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</si>
  <si>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</si>
  <si>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</si>
  <si>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</si>
  <si>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</si>
  <si>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</si>
  <si>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</si>
  <si>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</si>
  <si>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</si>
  <si>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</si>
  <si>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</si>
  <si>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</si>
  <si>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</si>
  <si>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</si>
  <si>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</si>
  <si>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</si>
  <si>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</si>
  <si>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</si>
  <si>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</si>
  <si>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</si>
  <si>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</si>
  <si>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</si>
  <si>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</si>
  <si>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</si>
  <si>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</si>
  <si>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</si>
  <si>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</si>
  <si>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</si>
  <si>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</si>
  <si>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</si>
  <si>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</si>
  <si>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</si>
  <si>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</si>
  <si>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</si>
  <si>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</si>
  <si>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</si>
  <si>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</si>
  <si>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</si>
  <si>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</si>
  <si>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</si>
  <si>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</si>
  <si>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</si>
  <si>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</si>
  <si>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</si>
  <si>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</si>
  <si>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</si>
  <si>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</si>
  <si>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</si>
  <si>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</si>
  <si>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</si>
  <si>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</si>
  <si>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</si>
  <si>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</si>
  <si>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</si>
  <si>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</si>
  <si>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</si>
  <si>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</si>
  <si>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</si>
  <si>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</si>
  <si>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</si>
  <si>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</si>
  <si>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</si>
  <si>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</si>
  <si>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</si>
  <si>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</si>
  <si>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</si>
  <si>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</si>
  <si>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</si>
  <si>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</si>
  <si>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</si>
  <si>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</si>
  <si>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</si>
  <si>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</si>
  <si>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</si>
  <si>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</si>
  <si>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</si>
  <si>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</si>
  <si>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</si>
  <si>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</si>
  <si>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</si>
  <si>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</si>
  <si>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</si>
  <si>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</si>
  <si>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</si>
  <si>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</si>
  <si>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</si>
  <si>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</si>
  <si>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</si>
  <si>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</si>
  <si>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</si>
  <si>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</si>
  <si>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</si>
  <si>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</si>
  <si>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</si>
  <si>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</si>
  <si>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</si>
  <si>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</si>
  <si>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</si>
  <si>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</si>
  <si>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</si>
  <si>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</si>
  <si>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</si>
  <si>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</si>
  <si>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</si>
  <si>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</si>
  <si>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</si>
  <si>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</si>
  <si>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</si>
  <si>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</si>
  <si>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</si>
  <si>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</si>
  <si>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</si>
  <si>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</si>
  <si>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</si>
  <si>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</si>
  <si>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</si>
  <si>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</si>
  <si>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</si>
  <si>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</si>
  <si>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</si>
  <si>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</si>
  <si>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</si>
  <si>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</si>
  <si>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</si>
  <si>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</si>
  <si>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</si>
  <si>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</si>
  <si>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</si>
  <si>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</si>
  <si>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</si>
  <si>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</si>
  <si>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</si>
  <si>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</si>
  <si>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</si>
  <si>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</si>
  <si>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</si>
  <si>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</si>
  <si>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</si>
  <si>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</si>
  <si>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</si>
  <si>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</si>
  <si>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</si>
  <si>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</si>
  <si>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</si>
  <si>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</si>
  <si>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</si>
  <si>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</si>
  <si>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</si>
  <si>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</si>
  <si>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</si>
  <si>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</si>
  <si>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</si>
  <si>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</si>
  <si>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</si>
  <si>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</si>
  <si>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</si>
  <si>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</si>
  <si>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</si>
  <si>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</si>
  <si>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</si>
  <si>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</si>
  <si>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</si>
  <si>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</si>
  <si>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</si>
  <si>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</si>
  <si>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</si>
  <si>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</si>
  <si>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</si>
  <si>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</si>
  <si>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</si>
  <si>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</si>
  <si>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</si>
  <si>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</si>
  <si>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</si>
  <si>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</si>
  <si>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</si>
  <si>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</si>
  <si>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</si>
  <si>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</si>
  <si>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</si>
  <si>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</si>
  <si>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</si>
  <si>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</si>
  <si>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</si>
  <si>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</si>
  <si>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</si>
  <si>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</si>
  <si>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</si>
  <si>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</si>
  <si>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</si>
  <si>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</si>
  <si>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</si>
  <si>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</si>
  <si>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</si>
  <si>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</si>
  <si>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</si>
  <si>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</si>
  <si>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</si>
  <si>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</si>
  <si>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</si>
  <si>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</si>
  <si>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</si>
  <si>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</si>
  <si>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</si>
  <si>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</si>
  <si>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</si>
  <si>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</si>
  <si>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</si>
  <si>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</si>
  <si>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</si>
  <si>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</si>
  <si>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</si>
  <si>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</si>
  <si>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</si>
  <si>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</si>
  <si>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</si>
  <si>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</si>
  <si>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</si>
  <si>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</si>
  <si>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</si>
  <si>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</si>
  <si>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</si>
  <si>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</si>
  <si>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</si>
  <si>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</si>
  <si>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</si>
  <si>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</si>
  <si>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</si>
  <si>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</si>
  <si>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</si>
  <si>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</si>
  <si>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</si>
  <si>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</si>
  <si>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</si>
  <si>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</si>
  <si>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</si>
  <si>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</si>
  <si>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</si>
  <si>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</si>
  <si>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</si>
  <si>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</si>
  <si>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</si>
  <si>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</si>
  <si>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</si>
  <si>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</si>
  <si>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</si>
  <si>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</si>
  <si>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</si>
  <si>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</si>
  <si>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</si>
  <si>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</si>
  <si>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</si>
  <si>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</si>
  <si>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</si>
  <si>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</si>
  <si>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</si>
  <si>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</si>
  <si>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</si>
  <si>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</si>
  <si>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</si>
  <si>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</si>
  <si>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</si>
  <si>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</si>
  <si>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</si>
  <si>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</si>
  <si>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</si>
  <si>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</si>
  <si>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</si>
  <si>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</si>
  <si>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</si>
  <si>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</si>
  <si>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</si>
  <si>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</si>
  <si>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</si>
  <si>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</si>
  <si>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</si>
  <si>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</si>
  <si>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</si>
  <si>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</si>
  <si>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</si>
  <si>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</si>
  <si>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</si>
  <si>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</si>
  <si>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</si>
  <si>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</si>
  <si>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</si>
  <si>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</si>
  <si>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</si>
  <si>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</si>
  <si>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</si>
  <si>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</si>
  <si>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</si>
  <si>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</si>
  <si>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</si>
  <si>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</si>
  <si>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</si>
  <si>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</si>
  <si>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</si>
  <si>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</si>
  <si>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</si>
  <si>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</si>
  <si>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</si>
  <si>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</si>
  <si>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</si>
  <si>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</si>
  <si>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</si>
  <si>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</si>
  <si>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</si>
  <si>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</si>
  <si>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</si>
  <si>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</si>
  <si>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</si>
  <si>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</si>
  <si>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</si>
  <si>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</si>
  <si>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</si>
  <si>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</si>
  <si>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</si>
  <si>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</si>
  <si>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</si>
  <si>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</si>
  <si>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</si>
  <si>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</si>
  <si>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</si>
  <si>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</si>
  <si>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</si>
  <si>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</si>
  <si>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</si>
  <si>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</si>
  <si>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</si>
  <si>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</si>
  <si>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</si>
  <si>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</si>
  <si>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</si>
  <si>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</si>
  <si>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</si>
  <si>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</si>
  <si>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</si>
  <si>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</si>
  <si>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</si>
  <si>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</si>
  <si>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</si>
  <si>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</si>
  <si>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</si>
  <si>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</si>
  <si>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</si>
  <si>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</si>
  <si>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</si>
  <si>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</si>
  <si>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</si>
  <si>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</si>
  <si>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</si>
  <si>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</si>
  <si>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</si>
  <si>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</si>
  <si>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</si>
  <si>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</si>
  <si>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</si>
  <si>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</si>
  <si>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</si>
  <si>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</si>
  <si>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</si>
  <si>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</si>
  <si>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</si>
  <si>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</si>
  <si>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</si>
  <si>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</si>
  <si>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</si>
  <si>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</si>
  <si>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</si>
  <si>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</si>
  <si>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</si>
  <si>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</si>
  <si>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</si>
  <si>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</si>
  <si>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</si>
  <si>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</si>
  <si>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</si>
  <si>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</si>
  <si>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</si>
  <si>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</si>
  <si>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</si>
  <si>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</si>
  <si>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</si>
  <si>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</si>
  <si>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</si>
  <si>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</si>
  <si>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</si>
  <si>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</si>
  <si>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</si>
  <si>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</si>
  <si>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</si>
  <si>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</si>
  <si>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</si>
  <si>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</si>
  <si>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</si>
  <si>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</si>
  <si>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</si>
  <si>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</si>
  <si>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</si>
  <si>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</si>
  <si>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</si>
  <si>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</si>
  <si>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</si>
  <si>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</si>
  <si>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</si>
  <si>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</si>
  <si>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</si>
  <si>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</si>
  <si>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</si>
  <si>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</si>
  <si>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</si>
  <si>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</si>
  <si>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</si>
  <si>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</si>
  <si>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</si>
  <si>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</si>
  <si>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</si>
  <si>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</si>
  <si>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</si>
  <si>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</si>
  <si>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</si>
  <si>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</si>
  <si>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</si>
  <si>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</si>
  <si>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</si>
  <si>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</si>
  <si>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</si>
  <si>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</si>
  <si>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</si>
  <si>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</si>
  <si>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</si>
  <si>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</si>
  <si>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</si>
  <si>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</si>
  <si>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</si>
  <si>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</si>
  <si>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</si>
  <si>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</si>
  <si>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</si>
  <si>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</si>
  <si>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</si>
  <si>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</si>
  <si>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</si>
  <si>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</si>
  <si>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</si>
  <si>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</si>
  <si>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</si>
  <si>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</si>
  <si>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</si>
  <si>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</si>
  <si>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</si>
  <si>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</si>
  <si>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</si>
  <si>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</si>
  <si>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</si>
  <si>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</si>
  <si>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</si>
  <si>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</si>
  <si>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</si>
  <si>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</si>
  <si>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</si>
  <si>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</si>
  <si>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</si>
  <si>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</si>
  <si>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</si>
  <si>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</si>
  <si>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</si>
  <si>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</si>
  <si>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</si>
  <si>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</si>
  <si>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</si>
  <si>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</si>
  <si>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</si>
  <si>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</si>
  <si>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</si>
  <si>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</si>
  <si>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</si>
  <si>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</si>
  <si>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</si>
  <si>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</si>
  <si>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</si>
  <si>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</si>
  <si>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</si>
  <si>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</si>
  <si>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</si>
  <si>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</si>
  <si>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</si>
  <si>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</si>
  <si>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</si>
  <si>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</si>
  <si>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</si>
  <si>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</si>
  <si>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</si>
  <si>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</si>
  <si>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</si>
  <si>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</si>
  <si>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</si>
  <si>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</si>
  <si>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</si>
  <si>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</si>
  <si>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</si>
  <si>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</si>
  <si>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</si>
  <si>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</si>
  <si>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</si>
  <si>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</si>
  <si>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</si>
  <si>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</si>
  <si>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</si>
  <si>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</si>
  <si>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</si>
  <si>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</si>
  <si>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</si>
  <si>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</si>
  <si>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</si>
  <si>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</si>
  <si>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</si>
  <si>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</si>
  <si>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</si>
  <si>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</si>
  <si>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</si>
  <si>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</si>
  <si>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</si>
  <si>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</si>
  <si>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</si>
  <si>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</si>
  <si>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</si>
  <si>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</si>
  <si>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</si>
  <si>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</si>
  <si>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</si>
  <si>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</si>
  <si>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</si>
  <si>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</si>
  <si>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</si>
  <si>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</si>
  <si>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</si>
  <si>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</si>
  <si>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</si>
  <si>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</si>
  <si>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</si>
  <si>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</si>
  <si>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</si>
  <si>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</si>
  <si>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</si>
  <si>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</si>
  <si>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</si>
  <si>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</si>
  <si>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</si>
  <si>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</si>
  <si>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</si>
  <si>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</si>
  <si>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</si>
  <si>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</si>
  <si>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</si>
  <si>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</si>
  <si>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</si>
  <si>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</si>
  <si>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</si>
  <si>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</si>
  <si>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</si>
  <si>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</si>
  <si>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</si>
  <si>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</si>
  <si>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</si>
  <si>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</si>
  <si>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</si>
  <si>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</si>
  <si>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</si>
  <si>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</si>
  <si>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</si>
  <si>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</si>
  <si>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</si>
  <si>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</si>
  <si>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</si>
  <si>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</si>
  <si>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</si>
  <si>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</si>
  <si>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</si>
  <si>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</si>
  <si>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</si>
  <si>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</si>
  <si>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</si>
  <si>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</si>
  <si>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</si>
  <si>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</si>
  <si>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</si>
  <si>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</si>
  <si>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</si>
  <si>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</si>
  <si>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</si>
  <si>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</si>
  <si>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</si>
  <si>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</si>
  <si>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</si>
  <si>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</si>
  <si>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</si>
  <si>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</si>
  <si>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</si>
  <si>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</si>
  <si>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</si>
  <si>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</si>
  <si>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</si>
  <si>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</si>
  <si>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</si>
  <si>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</si>
  <si>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</si>
  <si>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</si>
  <si>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</si>
  <si>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</si>
  <si>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</si>
  <si>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</si>
  <si>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</si>
  <si>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</si>
  <si>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</si>
  <si>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</si>
  <si>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</si>
  <si>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</si>
  <si>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</si>
  <si>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</si>
  <si>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</si>
  <si>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</si>
  <si>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</si>
  <si>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</si>
  <si>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</si>
  <si>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</si>
  <si>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</si>
  <si>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</si>
  <si>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</si>
  <si>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</si>
  <si>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</si>
  <si>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</si>
  <si>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</si>
  <si>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</si>
  <si>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</si>
  <si>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</si>
  <si>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</si>
  <si>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</si>
  <si>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</si>
  <si>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</si>
  <si>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</si>
  <si>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</si>
  <si>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</si>
  <si>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</si>
  <si>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</si>
  <si>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</si>
  <si>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</si>
  <si>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</si>
  <si>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</si>
  <si>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</si>
  <si>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</si>
  <si>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</si>
  <si>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</si>
  <si>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</si>
  <si>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</si>
  <si>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</si>
  <si>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</si>
  <si>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</si>
  <si>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</si>
  <si>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</si>
  <si>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</si>
  <si>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</si>
  <si>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</si>
  <si>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</si>
  <si>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</si>
  <si>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</si>
  <si>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</si>
  <si>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</si>
  <si>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</si>
  <si>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</si>
  <si>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</si>
  <si>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</si>
  <si>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</si>
  <si>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</si>
  <si>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</si>
  <si>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</si>
  <si>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</si>
  <si>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</si>
  <si>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</si>
  <si>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</si>
  <si>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</si>
  <si>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</si>
  <si>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</si>
  <si>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</si>
  <si>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</si>
  <si>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</si>
  <si>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</si>
  <si>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</si>
  <si>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</si>
  <si>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</si>
  <si>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</si>
  <si>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</si>
  <si>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</si>
  <si>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</si>
  <si>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</si>
  <si>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</si>
  <si>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</si>
  <si>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</si>
  <si>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</si>
  <si>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</si>
  <si>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</si>
  <si>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</si>
  <si>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</si>
  <si>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</si>
  <si>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</si>
  <si>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</si>
  <si>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</si>
  <si>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</si>
  <si>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</si>
  <si>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</si>
  <si>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</si>
  <si>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</si>
  <si>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</si>
  <si>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</si>
  <si>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</si>
  <si>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</si>
  <si>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</si>
  <si>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</si>
  <si>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</si>
  <si>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</si>
  <si>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</si>
  <si>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</si>
  <si>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</si>
  <si>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</si>
  <si>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</si>
  <si>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</si>
  <si>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</si>
  <si>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</si>
  <si>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</si>
  <si>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</si>
  <si>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</si>
  <si>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</si>
  <si>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</si>
  <si>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</si>
  <si>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</si>
  <si>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</si>
  <si>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</si>
  <si>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</si>
  <si>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</si>
  <si>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</si>
  <si>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</si>
  <si>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</si>
  <si>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</si>
  <si>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</si>
  <si>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</si>
  <si>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</si>
  <si>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</si>
  <si>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</si>
  <si>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</si>
  <si>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</si>
  <si>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</si>
  <si>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</si>
  <si>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</si>
  <si>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</si>
  <si>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</si>
  <si>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</si>
  <si>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</si>
  <si>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</si>
  <si>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</si>
  <si>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</si>
  <si>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</si>
  <si>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</si>
  <si>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</si>
  <si>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</si>
  <si>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</si>
  <si>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</si>
  <si>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</si>
  <si>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</si>
  <si>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</si>
  <si>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</si>
  <si>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</si>
  <si>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</si>
  <si>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</si>
  <si>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</si>
  <si>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</si>
  <si>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</si>
  <si>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</si>
  <si>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</si>
  <si>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</si>
  <si>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</si>
  <si>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</si>
  <si>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</si>
  <si>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</si>
  <si>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</si>
  <si>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</si>
  <si>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</si>
  <si>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</si>
  <si>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</si>
  <si>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</si>
  <si>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</si>
  <si>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</si>
  <si>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</si>
  <si>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</si>
  <si>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</si>
  <si>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</si>
  <si>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</si>
  <si>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</si>
  <si>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</si>
  <si>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</si>
  <si>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</si>
  <si>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</si>
  <si>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</si>
  <si>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</si>
  <si>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</si>
  <si>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</si>
  <si>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</si>
  <si>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</si>
  <si>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</si>
  <si>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</si>
  <si>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</si>
  <si>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</si>
  <si>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</si>
  <si>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</si>
  <si>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</si>
  <si>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</si>
  <si>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</si>
  <si>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</si>
  <si>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</si>
  <si>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</si>
  <si>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</si>
  <si>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</si>
  <si>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</si>
  <si>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</si>
  <si>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</si>
  <si>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</si>
  <si>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</si>
  <si>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</si>
  <si>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</si>
  <si>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</si>
  <si>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</si>
  <si>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</si>
  <si>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</si>
  <si>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</si>
  <si>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</si>
  <si>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</si>
  <si>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</si>
  <si>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</si>
  <si>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</si>
  <si>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</si>
  <si>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</si>
  <si>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</si>
  <si>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</si>
  <si>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</si>
  <si>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</si>
  <si>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</si>
  <si>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</si>
  <si>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</si>
  <si>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</si>
  <si>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</si>
  <si>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</si>
  <si>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</si>
  <si>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</si>
  <si>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</si>
  <si>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</si>
  <si>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</si>
  <si>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</si>
  <si>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</si>
  <si>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</si>
  <si>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</si>
  <si>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</si>
  <si>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</si>
  <si>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</si>
  <si>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</si>
  <si>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</si>
  <si>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</si>
  <si>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</si>
  <si>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</si>
  <si>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</si>
  <si>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</si>
  <si>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</si>
  <si>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</si>
  <si>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</si>
  <si>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</si>
  <si>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</si>
  <si>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</si>
  <si>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</si>
  <si>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</si>
  <si>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</si>
  <si>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</si>
  <si>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</si>
  <si>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</si>
  <si>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</si>
  <si>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</si>
  <si>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</si>
  <si>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</si>
  <si>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</si>
  <si>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</si>
  <si>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</si>
  <si>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</si>
  <si>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</si>
  <si>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</si>
  <si>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</si>
  <si>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</si>
  <si>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</si>
  <si>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</si>
  <si>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</si>
  <si>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</si>
  <si>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</si>
  <si>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</si>
  <si>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</si>
  <si>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</si>
  <si>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</si>
  <si>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</si>
  <si>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</si>
  <si>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</si>
  <si>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</si>
  <si>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</si>
  <si>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</si>
  <si>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</si>
  <si>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</si>
  <si>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</si>
  <si>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</si>
  <si>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</si>
  <si>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</si>
  <si>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</si>
  <si>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</si>
  <si>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</si>
  <si>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</si>
  <si>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</si>
  <si>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</si>
  <si>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</si>
  <si>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</si>
  <si>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</si>
  <si>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</si>
  <si>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</si>
  <si>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</si>
  <si>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</si>
  <si>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</si>
  <si>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</si>
  <si>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</si>
  <si>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</si>
  <si>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</si>
  <si>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</si>
  <si>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</si>
  <si>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</si>
  <si>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</si>
  <si>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</si>
  <si>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</si>
  <si>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</si>
  <si>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</si>
  <si>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</si>
  <si>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</si>
  <si>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</si>
  <si>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</si>
  <si>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</si>
  <si>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</si>
  <si>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</si>
  <si>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</si>
  <si>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</si>
  <si>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</si>
  <si>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</si>
  <si>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</si>
  <si>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</si>
  <si>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</si>
  <si>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</si>
  <si>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</si>
  <si>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</si>
  <si>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</si>
  <si>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</si>
  <si>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</si>
  <si>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</si>
  <si>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</si>
  <si>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</si>
  <si>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</si>
  <si>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</si>
  <si>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</si>
  <si>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</si>
  <si>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</si>
  <si>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</si>
  <si>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</si>
  <si>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</si>
  <si>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</si>
  <si>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</si>
  <si>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</si>
  <si>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</si>
  <si>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</si>
  <si>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</si>
  <si>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</si>
  <si>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</si>
  <si>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</si>
  <si>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</si>
  <si>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</si>
  <si>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</si>
  <si>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</si>
  <si>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</si>
  <si>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</si>
  <si>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</si>
  <si>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</si>
  <si>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</si>
  <si>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</si>
  <si>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</si>
  <si>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</si>
  <si>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</si>
  <si>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</si>
  <si>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</si>
  <si>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</si>
  <si>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</si>
  <si>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</si>
  <si>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</si>
  <si>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</si>
  <si>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</si>
  <si>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</si>
  <si>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</si>
  <si>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</si>
  <si>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</si>
  <si>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</si>
  <si>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</si>
  <si>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</si>
  <si>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</si>
  <si>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</si>
  <si>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</si>
  <si>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</si>
  <si>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</si>
  <si>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</si>
  <si>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</si>
  <si>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</si>
  <si>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</si>
  <si>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</si>
  <si>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</si>
  <si>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</si>
  <si>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</si>
  <si>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</si>
  <si>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</si>
  <si>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</si>
  <si>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</si>
  <si>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</si>
  <si>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</si>
  <si>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</si>
  <si>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</si>
  <si>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</si>
  <si>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</si>
  <si>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</si>
  <si>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</si>
  <si>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</si>
  <si>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</si>
  <si>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</si>
  <si>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</si>
  <si>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</si>
  <si>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</si>
  <si>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</si>
  <si>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</si>
  <si>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</si>
  <si>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</si>
  <si>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</si>
  <si>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</si>
  <si>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</si>
  <si>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</si>
  <si>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</si>
  <si>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</si>
  <si>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</si>
  <si>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</si>
  <si>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</si>
  <si>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</si>
  <si>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</si>
  <si>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</si>
  <si>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</si>
  <si>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</si>
  <si>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</si>
  <si>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</si>
  <si>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</si>
  <si>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</si>
  <si>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</si>
  <si>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</si>
  <si>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</si>
  <si>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</si>
  <si>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</si>
  <si>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</si>
  <si>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</si>
  <si>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</si>
  <si>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</si>
  <si>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</si>
  <si>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</si>
  <si>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</si>
  <si>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</si>
  <si>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</si>
  <si>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</si>
  <si>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</si>
  <si>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</si>
  <si>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</si>
  <si>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</si>
  <si>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</si>
  <si>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</si>
  <si>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</si>
  <si>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</si>
  <si>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</si>
  <si>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</si>
  <si>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</si>
  <si>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</si>
  <si>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</si>
  <si>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</si>
  <si>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</si>
  <si>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</si>
  <si>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</si>
  <si>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</si>
  <si>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</si>
  <si>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</si>
  <si>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</si>
  <si>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</si>
  <si>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</si>
  <si>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</si>
  <si>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</si>
  <si>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</si>
  <si>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</si>
  <si>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</si>
  <si>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</si>
  <si>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</si>
  <si>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</si>
  <si>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</si>
  <si>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</si>
  <si>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</si>
  <si>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</si>
  <si>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</si>
  <si>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</si>
  <si>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</si>
  <si>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</si>
  <si>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</si>
  <si>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</si>
  <si>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</si>
  <si>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</si>
  <si>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</si>
  <si>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</si>
  <si>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</si>
  <si>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</si>
  <si>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</si>
  <si>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</si>
  <si>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</si>
  <si>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</si>
  <si>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</si>
  <si>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</si>
  <si>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</si>
  <si>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</si>
  <si>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</si>
  <si>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</si>
  <si>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</si>
  <si>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</si>
  <si>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</si>
  <si>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</si>
  <si>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</si>
  <si>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</si>
  <si>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</si>
  <si>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</si>
  <si>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</si>
  <si>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</si>
  <si>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</si>
  <si>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</si>
  <si>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</si>
  <si>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</si>
  <si>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</si>
  <si>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</si>
  <si>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</si>
  <si>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</si>
  <si>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</si>
  <si>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</si>
  <si>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</si>
  <si>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</si>
  <si>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</si>
  <si>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</si>
  <si>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</si>
  <si>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</si>
  <si>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</si>
  <si>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</si>
  <si>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</si>
  <si>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</si>
  <si>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</si>
  <si>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</si>
  <si>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</si>
  <si>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</si>
  <si>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</si>
  <si>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</si>
  <si>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</si>
  <si>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</si>
  <si>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</si>
  <si>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</si>
  <si>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</si>
  <si>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</si>
  <si>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</si>
  <si>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</si>
  <si>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</si>
  <si>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</si>
  <si>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</si>
  <si>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</si>
  <si>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</si>
  <si>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</si>
  <si>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</si>
  <si>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</si>
  <si>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</si>
  <si>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</si>
  <si>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</si>
  <si>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</si>
  <si>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</si>
  <si>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</si>
  <si>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</si>
  <si>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</si>
  <si>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</si>
  <si>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</si>
  <si>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</si>
  <si>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</si>
  <si>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</si>
  <si>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</si>
  <si>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</si>
  <si>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</si>
  <si>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</si>
  <si>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</si>
  <si>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</si>
  <si>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</si>
  <si>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</si>
  <si>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</si>
  <si>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</si>
  <si>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</si>
  <si>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</si>
  <si>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</si>
  <si>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</si>
  <si>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</si>
  <si>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</si>
  <si>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</si>
  <si>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</si>
  <si>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</si>
  <si>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</si>
  <si>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</si>
  <si>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</si>
  <si>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</si>
  <si>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</si>
  <si>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</si>
  <si>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</si>
  <si>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</si>
  <si>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</si>
  <si>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</si>
  <si>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</si>
  <si>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</si>
  <si>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</si>
  <si>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</si>
  <si>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</si>
  <si>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</si>
  <si>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</si>
  <si>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</si>
  <si>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</si>
  <si>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</si>
  <si>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</si>
  <si>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</si>
  <si>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</si>
  <si>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</si>
  <si>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</si>
  <si>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</si>
  <si>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</si>
  <si>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</si>
  <si>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</si>
  <si>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</si>
  <si>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</si>
  <si>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</si>
  <si>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</si>
  <si>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</si>
  <si>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</si>
  <si>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</si>
  <si>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</si>
  <si>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</si>
  <si>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</si>
  <si>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</si>
  <si>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</si>
  <si>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</si>
  <si>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</si>
  <si>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</si>
  <si>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</si>
  <si>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</si>
  <si>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</si>
  <si>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</si>
  <si>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</si>
  <si>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</si>
  <si>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</si>
  <si>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</si>
  <si>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</si>
  <si>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</si>
  <si>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</si>
  <si>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</si>
  <si>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</si>
  <si>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</si>
  <si>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</si>
  <si>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</si>
  <si>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</si>
  <si>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</si>
  <si>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</si>
  <si>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</si>
  <si>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</si>
  <si>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</si>
  <si>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</si>
  <si>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</si>
  <si>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</si>
  <si>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</si>
  <si>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</si>
  <si>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</si>
  <si>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</si>
  <si>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</si>
  <si>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</si>
  <si>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</si>
  <si>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</si>
  <si>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</si>
  <si>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</si>
  <si>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</si>
  <si>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</si>
  <si>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</si>
  <si>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</si>
  <si>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</si>
  <si>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</si>
  <si>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</si>
  <si>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</si>
  <si>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</si>
  <si>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</si>
  <si>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</si>
  <si>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</si>
  <si>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</si>
  <si>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</si>
  <si>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</si>
  <si>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</si>
  <si>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</si>
  <si>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</si>
  <si>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</si>
  <si>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</si>
  <si>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</si>
  <si>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</si>
  <si>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</si>
  <si>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</si>
  <si>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</si>
  <si>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</si>
  <si>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</si>
  <si>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</si>
  <si>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</si>
  <si>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</si>
  <si>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</si>
  <si>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</si>
  <si>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</si>
  <si>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</si>
  <si>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</si>
  <si>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</si>
  <si>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</si>
  <si>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</si>
  <si>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</si>
  <si>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</si>
  <si>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</si>
  <si>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</si>
  <si>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</si>
  <si>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</si>
  <si>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</si>
  <si>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</si>
  <si>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</si>
  <si>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</si>
  <si>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</si>
  <si>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</si>
  <si>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</si>
  <si>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</si>
  <si>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</si>
  <si>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</si>
  <si>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</si>
  <si>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</si>
  <si>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</si>
  <si>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</si>
  <si>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</si>
  <si>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</si>
  <si>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</si>
  <si>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</si>
  <si>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</si>
  <si>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</si>
  <si>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</si>
  <si>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</si>
  <si>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</si>
  <si>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</si>
  <si>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</si>
  <si>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</si>
  <si>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</si>
  <si>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</si>
  <si>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</si>
  <si>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</si>
  <si>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</si>
  <si>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</si>
  <si>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</si>
  <si>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</si>
  <si>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</si>
  <si>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</si>
  <si>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</si>
  <si>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</si>
  <si>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</si>
  <si>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</si>
  <si>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</si>
  <si>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</si>
  <si>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</si>
  <si>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</si>
  <si>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</si>
  <si>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</si>
  <si>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</si>
  <si>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</si>
  <si>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</si>
  <si>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</si>
  <si>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</si>
  <si>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</si>
  <si>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</si>
  <si>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</si>
  <si>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</si>
  <si>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</si>
  <si>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</si>
  <si>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</si>
  <si>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</si>
  <si>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</si>
  <si>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</si>
  <si>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</si>
  <si>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</si>
  <si>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</si>
  <si>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</si>
  <si>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</si>
  <si>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</si>
  <si>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</si>
  <si>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</si>
  <si>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</si>
  <si>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</si>
  <si>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</si>
  <si>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</si>
  <si>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</si>
  <si>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</si>
  <si>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</si>
  <si>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</si>
  <si>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</si>
  <si>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</si>
  <si>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</si>
  <si>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</si>
  <si>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</si>
  <si>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</si>
  <si>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</si>
  <si>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</si>
  <si>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</si>
  <si>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</si>
  <si>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</si>
  <si>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</si>
  <si>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</si>
  <si>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</si>
  <si>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</si>
  <si>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</si>
  <si>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</si>
  <si>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</si>
  <si>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</si>
  <si>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</si>
  <si>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</si>
  <si>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</si>
  <si>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</si>
  <si>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</si>
  <si>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</si>
  <si>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</si>
  <si>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</si>
  <si>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</si>
  <si>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</si>
  <si>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</si>
  <si>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</si>
  <si>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</si>
  <si>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</si>
  <si>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</si>
  <si>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</si>
  <si>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</si>
  <si>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</si>
  <si>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</si>
  <si>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</si>
  <si>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</si>
  <si>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</si>
  <si>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</si>
  <si>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</si>
  <si>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</si>
  <si>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</si>
  <si>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</si>
  <si>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</si>
  <si>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</si>
  <si>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</si>
  <si>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</si>
  <si>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</si>
  <si>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</si>
  <si>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</si>
  <si>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</si>
  <si>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</si>
  <si>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</si>
  <si>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</si>
  <si>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</si>
  <si>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</si>
  <si>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</si>
  <si>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</si>
  <si>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</si>
  <si>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</si>
  <si>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</si>
  <si>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</si>
  <si>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</si>
  <si>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</si>
  <si>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</si>
  <si>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</si>
  <si>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</si>
  <si>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</si>
  <si>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</si>
  <si>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</si>
  <si>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</si>
  <si>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</si>
  <si>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</si>
  <si>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</si>
  <si>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</si>
  <si>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</si>
  <si>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</si>
  <si>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</si>
  <si>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</si>
  <si>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</si>
  <si>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</si>
  <si>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</si>
  <si>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</si>
  <si>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</si>
  <si>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</si>
  <si>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</si>
  <si>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</si>
  <si>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</si>
  <si>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</si>
  <si>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</si>
  <si>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</si>
  <si>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</si>
  <si>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</si>
  <si>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</si>
  <si>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</si>
  <si>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</si>
  <si>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</si>
  <si>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</si>
  <si>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</si>
  <si>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</si>
  <si>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</si>
  <si>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</si>
  <si>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</si>
  <si>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</si>
  <si>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</si>
  <si>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</si>
  <si>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</si>
  <si>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</si>
  <si>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</si>
  <si>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</si>
  <si>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</si>
  <si>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</si>
  <si>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</si>
  <si>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</si>
  <si>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</si>
  <si>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</si>
  <si>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</si>
  <si>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</si>
  <si>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</si>
  <si>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</si>
  <si>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</si>
  <si>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</si>
  <si>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</si>
  <si>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</si>
  <si>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</si>
  <si>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</si>
  <si>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</si>
  <si>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</si>
  <si>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</si>
  <si>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</si>
  <si>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</si>
  <si>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</si>
  <si>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</si>
  <si>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</si>
  <si>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</si>
  <si>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</si>
  <si>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</si>
  <si>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</si>
  <si>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</si>
  <si>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</si>
  <si>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</si>
  <si>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</si>
  <si>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</si>
  <si>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</si>
  <si>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</si>
  <si>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</si>
  <si>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</si>
  <si>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</si>
  <si>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</si>
  <si>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</si>
  <si>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</si>
  <si>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</si>
  <si>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</si>
  <si>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</si>
  <si>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</si>
  <si>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</si>
  <si>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</si>
  <si>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</si>
  <si>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</si>
  <si>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</si>
  <si>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</si>
  <si>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</si>
  <si>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</si>
  <si>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</si>
  <si>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</si>
  <si>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</si>
  <si>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</si>
  <si>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</si>
  <si>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</si>
  <si>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</si>
  <si>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</si>
  <si>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</si>
  <si>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</si>
  <si>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</si>
  <si>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</si>
  <si>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</si>
  <si>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</si>
  <si>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</si>
  <si>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</si>
  <si>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</si>
  <si>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</si>
  <si>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</si>
  <si>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</si>
  <si>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</si>
  <si>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</si>
  <si>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</si>
  <si>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</si>
  <si>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</si>
  <si>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</si>
  <si>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</si>
  <si>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</si>
  <si>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</si>
  <si>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</si>
  <si>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</si>
  <si>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</si>
  <si>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</si>
  <si>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</si>
  <si>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</si>
  <si>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</si>
  <si>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</si>
  <si>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</si>
  <si>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</si>
  <si>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</si>
  <si>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</si>
  <si>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</si>
  <si>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</si>
  <si>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</si>
  <si>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</si>
  <si>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</si>
  <si>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</si>
  <si>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</si>
  <si>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</si>
  <si>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</si>
  <si>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</si>
  <si>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</si>
  <si>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</si>
  <si>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</si>
  <si>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</si>
  <si>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</si>
  <si>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</si>
  <si>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</si>
  <si>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</si>
  <si>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</si>
  <si>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</si>
  <si>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</si>
  <si>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</si>
  <si>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</si>
  <si>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</si>
  <si>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</si>
  <si>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</si>
  <si>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</si>
  <si>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</si>
  <si>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</si>
  <si>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</si>
  <si>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</si>
  <si>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</si>
  <si>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</si>
  <si>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</si>
  <si>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</si>
  <si>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</si>
  <si>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</si>
  <si>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</si>
  <si>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</si>
  <si>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</si>
  <si>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</si>
  <si>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</si>
  <si>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</si>
  <si>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</si>
  <si>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</si>
  <si>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</si>
  <si>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</si>
  <si>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</si>
  <si>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</si>
  <si>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</si>
  <si>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</si>
  <si>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</si>
  <si>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</si>
  <si>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</si>
  <si>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</si>
  <si>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</si>
  <si>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</si>
  <si>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</si>
  <si>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</si>
  <si>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</si>
  <si>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</si>
  <si>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</si>
  <si>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</si>
  <si>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</si>
  <si>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</si>
  <si>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</si>
  <si>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</si>
  <si>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</si>
  <si>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</si>
  <si>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</si>
  <si>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</si>
  <si>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</si>
  <si>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</si>
  <si>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</si>
  <si>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</si>
  <si>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</si>
  <si>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</si>
  <si>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</si>
  <si>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</si>
  <si>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</si>
  <si>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</si>
  <si>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</si>
  <si>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</si>
  <si>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</si>
  <si>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</si>
  <si>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</si>
  <si>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</si>
  <si>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</si>
  <si>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</si>
  <si>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</si>
  <si>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</si>
  <si>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</si>
  <si>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</si>
  <si>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</si>
  <si>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</si>
  <si>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</si>
  <si>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</si>
  <si>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</si>
  <si>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</si>
  <si>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</si>
  <si>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</si>
  <si>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</si>
  <si>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</si>
  <si>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</si>
  <si>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</si>
  <si>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</si>
  <si>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</si>
  <si>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</si>
  <si>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</si>
  <si>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</si>
  <si>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</si>
  <si>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</si>
  <si>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</si>
  <si>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</si>
  <si>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</si>
  <si>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</si>
  <si>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</si>
  <si>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</si>
  <si>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</si>
  <si>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</si>
  <si>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</si>
  <si>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</si>
  <si>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</si>
  <si>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</si>
  <si>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</si>
  <si>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</si>
  <si>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</si>
  <si>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</si>
  <si>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</si>
  <si>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</si>
  <si>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</si>
  <si>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</si>
  <si>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</si>
  <si>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</si>
  <si>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</si>
  <si>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</si>
  <si>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</si>
  <si>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</si>
  <si>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</si>
  <si>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</si>
  <si>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</si>
  <si>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</si>
  <si>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</si>
  <si>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</si>
  <si>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</si>
  <si>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</si>
  <si>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</si>
  <si>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</si>
  <si>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</si>
  <si>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</si>
  <si>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</si>
  <si>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</si>
  <si>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</si>
  <si>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</si>
  <si>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</si>
  <si>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</si>
  <si>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</si>
  <si>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</si>
  <si>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</si>
  <si>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</si>
  <si>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</si>
  <si>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</si>
  <si>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</si>
  <si>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</si>
  <si>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</si>
  <si>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</si>
  <si>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</si>
  <si>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</si>
  <si>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</si>
  <si>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</si>
  <si>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</si>
  <si>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</si>
  <si>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</si>
  <si>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</si>
  <si>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</si>
  <si>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</si>
  <si>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</si>
  <si>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</si>
  <si>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</si>
  <si>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</si>
  <si>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</si>
  <si>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</si>
  <si>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</si>
  <si>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</si>
  <si>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</si>
  <si>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</si>
  <si>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</si>
  <si>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</si>
  <si>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</si>
  <si>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</si>
  <si>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</si>
  <si>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</si>
  <si>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</si>
  <si>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</si>
  <si>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</si>
  <si>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</si>
  <si>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</si>
  <si>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</si>
  <si>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</si>
  <si>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</si>
  <si>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</si>
  <si>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</si>
  <si>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</si>
  <si>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</si>
  <si>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</si>
  <si>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</si>
  <si>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</si>
  <si>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</si>
  <si>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</si>
  <si>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</si>
  <si>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</si>
  <si>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</si>
  <si>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</si>
  <si>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</si>
  <si>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</si>
  <si>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</si>
  <si>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</si>
  <si>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</si>
  <si>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</si>
  <si>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</si>
  <si>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</si>
  <si>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</si>
  <si>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</si>
  <si>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</si>
  <si>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</si>
  <si>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</si>
  <si>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</si>
  <si>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</si>
  <si>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</si>
  <si>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</si>
  <si>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</si>
  <si>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</si>
  <si>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</si>
  <si>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</si>
  <si>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</si>
  <si>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</si>
  <si>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</si>
  <si>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</si>
  <si>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</si>
  <si>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</si>
  <si>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</si>
  <si>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</si>
  <si>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</si>
  <si>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</si>
  <si>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</si>
  <si>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</si>
  <si>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</si>
  <si>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</si>
  <si>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</si>
  <si>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</si>
  <si>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</si>
  <si>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</si>
  <si>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</si>
  <si>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</si>
  <si>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</si>
  <si>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</si>
  <si>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</si>
  <si>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</si>
  <si>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</si>
  <si>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</si>
  <si>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</si>
  <si>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</si>
  <si>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</si>
  <si>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</si>
  <si>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</si>
  <si>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</si>
  <si>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</si>
  <si>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</si>
  <si>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</si>
  <si>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</si>
  <si>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</si>
  <si>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</si>
  <si>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</si>
  <si>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</si>
  <si>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</si>
  <si>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</si>
  <si>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</si>
  <si>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</si>
  <si>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</si>
  <si>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</si>
  <si>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</si>
  <si>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</si>
  <si>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</si>
  <si>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</si>
  <si>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</si>
  <si>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</si>
  <si>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</si>
  <si>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</si>
  <si>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</si>
  <si>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</si>
  <si>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</si>
  <si>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</si>
  <si>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</si>
  <si>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</si>
  <si>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</si>
  <si>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</si>
  <si>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</si>
  <si>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</si>
  <si>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</si>
  <si>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</si>
  <si>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</si>
  <si>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</si>
  <si>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</si>
  <si>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</si>
  <si>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</si>
  <si>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</si>
  <si>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</si>
  <si>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</si>
  <si>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</si>
  <si>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</si>
  <si>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</si>
  <si>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</si>
  <si>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</si>
  <si>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</si>
  <si>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</si>
  <si>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</si>
  <si>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</si>
  <si>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</si>
  <si>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</si>
  <si>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</si>
  <si>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</si>
  <si>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</si>
  <si>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</si>
  <si>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</si>
  <si>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</si>
  <si>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</si>
  <si>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</si>
  <si>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</si>
  <si>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</si>
  <si>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</si>
  <si>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</si>
  <si>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</si>
  <si>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</si>
  <si>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</si>
  <si>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</si>
  <si>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</si>
  <si>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</si>
  <si>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</si>
  <si>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</si>
  <si>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</si>
  <si>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</si>
  <si>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</si>
  <si>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</si>
  <si>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</si>
  <si>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</si>
  <si>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</si>
  <si>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</si>
  <si>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</si>
  <si>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</si>
  <si>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</si>
  <si>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</si>
  <si>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</si>
  <si>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</si>
  <si>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</si>
  <si>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</si>
  <si>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</si>
  <si>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</si>
  <si>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</si>
  <si>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</si>
  <si>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</si>
  <si>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</si>
  <si>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</si>
  <si>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</si>
  <si>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</si>
  <si>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</si>
  <si>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</si>
  <si>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</si>
  <si>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</si>
  <si>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</si>
  <si>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</si>
  <si>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</si>
  <si>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</si>
  <si>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</si>
  <si>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</si>
  <si>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</si>
  <si>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</si>
  <si>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</si>
  <si>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</si>
  <si>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</si>
  <si>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</si>
  <si>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</si>
  <si>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</si>
  <si>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</si>
  <si>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</si>
  <si>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</si>
  <si>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</si>
  <si>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</si>
  <si>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</si>
  <si>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</si>
  <si>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</si>
  <si>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</si>
  <si>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</si>
  <si>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</si>
  <si>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</si>
  <si>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</si>
  <si>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</si>
  <si>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</si>
  <si>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</si>
  <si>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</si>
  <si>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</si>
  <si>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</si>
  <si>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</si>
  <si>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</si>
  <si>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</si>
  <si>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</si>
  <si>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</si>
  <si>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</si>
  <si>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</si>
  <si>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</si>
  <si>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</si>
  <si>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</si>
  <si>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</si>
  <si>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</si>
  <si>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</si>
  <si>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</si>
  <si>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</si>
  <si>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</si>
  <si>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</si>
  <si>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</si>
  <si>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</si>
  <si>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</si>
  <si>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</si>
  <si>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</si>
  <si>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</si>
  <si>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</si>
  <si>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</si>
  <si>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</si>
  <si>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</si>
  <si>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</si>
  <si>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</si>
  <si>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</si>
  <si>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</si>
  <si>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</si>
  <si>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</si>
  <si>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</si>
  <si>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</si>
  <si>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</si>
  <si>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</si>
  <si>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</si>
  <si>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</si>
  <si>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</si>
  <si>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</si>
  <si>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</si>
  <si>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</si>
  <si>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</si>
  <si>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</si>
  <si>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</si>
  <si>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</si>
  <si>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</si>
  <si>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</si>
  <si>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</si>
  <si>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</si>
  <si>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</si>
  <si>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</si>
  <si>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</si>
  <si>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</si>
  <si>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</si>
  <si>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</si>
  <si>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</si>
  <si>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</si>
  <si>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</si>
  <si>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</si>
  <si>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</si>
  <si>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</si>
  <si>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</si>
  <si>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</si>
  <si>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</si>
  <si>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</si>
  <si>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</si>
  <si>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</si>
  <si>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</si>
  <si>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</si>
  <si>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</si>
  <si>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</si>
  <si>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</si>
  <si>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</si>
  <si>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</si>
  <si>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</si>
  <si>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</si>
  <si>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</si>
  <si>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</si>
  <si>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</si>
  <si>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</si>
  <si>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</si>
  <si>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</si>
  <si>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</si>
  <si>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</si>
  <si>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</si>
  <si>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</si>
  <si>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</si>
  <si>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</si>
  <si>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</si>
  <si>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</si>
  <si>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</si>
  <si>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</si>
  <si>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</si>
  <si>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</si>
  <si>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</si>
  <si>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</si>
  <si>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</si>
  <si>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</si>
  <si>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</si>
  <si>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</si>
  <si>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</si>
  <si>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</si>
  <si>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</si>
  <si>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</si>
  <si>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</si>
  <si>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</si>
  <si>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</si>
  <si>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</si>
  <si>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</si>
  <si>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</si>
  <si>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</si>
  <si>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</si>
  <si>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</si>
  <si>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</si>
  <si>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</si>
  <si>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</si>
  <si>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</si>
  <si>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</si>
  <si>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</si>
  <si>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</si>
  <si>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</si>
  <si>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</si>
  <si>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</si>
  <si>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</si>
  <si>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</si>
  <si>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</si>
  <si>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</si>
  <si>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</si>
  <si>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</si>
  <si>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</si>
  <si>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</si>
  <si>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</si>
  <si>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</si>
  <si>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</si>
  <si>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</si>
  <si>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</si>
  <si>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</si>
  <si>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</si>
  <si>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</si>
  <si>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</si>
  <si>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</si>
  <si>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</si>
  <si>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</si>
  <si>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</si>
  <si>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</si>
  <si>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</si>
  <si>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</si>
  <si>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</si>
  <si>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</si>
  <si>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</si>
  <si>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</si>
  <si>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</si>
  <si>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</si>
  <si>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</si>
  <si>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</si>
  <si>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</si>
  <si>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</si>
  <si>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</si>
  <si>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</si>
  <si>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</si>
  <si>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</si>
  <si>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</si>
  <si>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</si>
  <si>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</si>
  <si>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</si>
  <si>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</si>
  <si>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</si>
  <si>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</si>
  <si>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</si>
  <si>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</si>
  <si>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</si>
  <si>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</si>
  <si>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</si>
  <si>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</si>
  <si>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</si>
  <si>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</si>
  <si>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</si>
  <si>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</si>
  <si>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</si>
  <si>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</si>
  <si>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</si>
  <si>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</si>
  <si>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</si>
  <si>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</si>
  <si>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</si>
  <si>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</si>
  <si>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</si>
  <si>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</si>
  <si>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</si>
  <si>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</si>
  <si>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</si>
  <si>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</si>
  <si>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</si>
  <si>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</si>
  <si>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</si>
  <si>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</si>
  <si>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</si>
  <si>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</si>
  <si>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</si>
  <si>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</si>
  <si>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</si>
  <si>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</si>
  <si>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</si>
  <si>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</si>
  <si>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</si>
  <si>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</si>
  <si>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</si>
  <si>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</si>
  <si>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</si>
  <si>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</si>
  <si>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</si>
  <si>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</si>
  <si>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</si>
  <si>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</si>
  <si>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</si>
  <si>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</si>
  <si>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</si>
  <si>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</si>
  <si>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</si>
  <si>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</si>
  <si>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</si>
  <si>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</si>
  <si>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</si>
  <si>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</si>
  <si>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</si>
  <si>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</si>
  <si>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</si>
  <si>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</si>
  <si>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</si>
  <si>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</si>
  <si>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</si>
  <si>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</si>
  <si>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</si>
  <si>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</si>
  <si>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</si>
  <si>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</si>
  <si>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</si>
  <si>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</si>
  <si>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</si>
  <si>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</si>
  <si>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</si>
  <si>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</si>
  <si>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</si>
  <si>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</si>
  <si>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</si>
  <si>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</si>
  <si>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</si>
  <si>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</si>
  <si>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</si>
  <si>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</si>
  <si>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</si>
  <si>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</si>
  <si>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</si>
  <si>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</si>
  <si>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</si>
  <si>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</si>
  <si>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</si>
  <si>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</si>
  <si>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</si>
  <si>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</si>
  <si>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</si>
  <si>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</si>
  <si>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</si>
  <si>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</si>
  <si>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</si>
  <si>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</si>
  <si>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</si>
  <si>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</si>
  <si>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</si>
  <si>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</si>
  <si>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</si>
  <si>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</si>
  <si>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</si>
  <si>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</si>
  <si>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</si>
  <si>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</si>
  <si>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</si>
  <si>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</si>
  <si>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</si>
  <si>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</si>
  <si>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</si>
  <si>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</si>
  <si>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</si>
  <si>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</si>
  <si>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</si>
  <si>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</si>
  <si>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</si>
  <si>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</si>
  <si>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</si>
  <si>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</si>
  <si>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</si>
  <si>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</si>
  <si>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</si>
  <si>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</si>
  <si>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</si>
  <si>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</si>
  <si>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</si>
  <si>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</si>
  <si>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</si>
  <si>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</si>
  <si>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</si>
  <si>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</si>
  <si>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</si>
  <si>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</si>
  <si>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</si>
  <si>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</si>
  <si>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</si>
  <si>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</si>
  <si>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</si>
  <si>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</si>
  <si>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</si>
  <si>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</si>
  <si>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</si>
  <si>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</si>
  <si>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</si>
  <si>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</si>
  <si>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</si>
  <si>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</si>
  <si>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</si>
  <si>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</si>
  <si>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</si>
  <si>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</si>
  <si>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</si>
  <si>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</si>
  <si>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</si>
  <si>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</si>
  <si>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</si>
  <si>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</si>
  <si>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</si>
  <si>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</si>
  <si>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</si>
  <si>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</si>
  <si>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</si>
  <si>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</si>
  <si>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</si>
  <si>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</si>
  <si>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</si>
  <si>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</si>
  <si>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</si>
  <si>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</si>
  <si>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</si>
  <si>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</si>
  <si>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</si>
  <si>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</si>
  <si>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</si>
  <si>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</si>
  <si>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</si>
  <si>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</si>
  <si>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</si>
  <si>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</si>
  <si>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</si>
  <si>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</si>
  <si>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</si>
  <si>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</si>
  <si>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</si>
  <si>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</si>
  <si>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</si>
  <si>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</si>
  <si>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</si>
  <si>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</si>
  <si>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</si>
  <si>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</si>
  <si>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</si>
  <si>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</si>
  <si>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</si>
  <si>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</si>
  <si>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</si>
  <si>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</si>
  <si>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</si>
  <si>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</si>
  <si>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</si>
  <si>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</si>
  <si>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</si>
  <si>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</si>
  <si>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</si>
  <si>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</si>
  <si>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</si>
  <si>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</si>
  <si>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</si>
  <si>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</si>
  <si>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</si>
  <si>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</si>
  <si>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</si>
  <si>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</si>
  <si>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</si>
  <si>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</si>
  <si>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</si>
  <si>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</si>
  <si>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</si>
  <si>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</si>
  <si>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</si>
  <si>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</si>
  <si>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</si>
  <si>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</si>
  <si>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</si>
  <si>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</si>
  <si>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</si>
  <si>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</si>
  <si>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</si>
  <si>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</si>
  <si>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</si>
  <si>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</si>
  <si>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</si>
  <si>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</si>
  <si>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</si>
  <si>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</si>
  <si>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</si>
  <si>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</si>
  <si>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</si>
  <si>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</si>
  <si>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</si>
  <si>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</si>
  <si>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</si>
  <si>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</si>
  <si>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</si>
  <si>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</si>
  <si>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</si>
  <si>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</si>
  <si>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</si>
  <si>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</si>
  <si>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</si>
  <si>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</si>
  <si>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</si>
  <si>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</si>
  <si>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</si>
  <si>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</si>
  <si>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</si>
  <si>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</si>
  <si>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</si>
  <si>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</si>
  <si>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</si>
  <si>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</si>
  <si>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</si>
  <si>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</si>
  <si>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</si>
  <si>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</si>
  <si>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</si>
  <si>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</si>
  <si>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</si>
  <si>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</si>
  <si>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</si>
  <si>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</si>
  <si>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</si>
  <si>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</si>
  <si>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</si>
  <si>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</si>
  <si>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</si>
  <si>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</si>
  <si>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</si>
  <si>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</si>
  <si>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</si>
  <si>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</si>
  <si>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</si>
  <si>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</si>
  <si>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</si>
  <si>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</si>
  <si>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</si>
  <si>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</si>
  <si>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</si>
  <si>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</si>
  <si>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</si>
  <si>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</si>
  <si>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</si>
  <si>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</si>
  <si>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</si>
  <si>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</si>
  <si>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</si>
  <si>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</si>
  <si>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</si>
  <si>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</si>
  <si>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</si>
  <si>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</si>
  <si>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</si>
  <si>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</si>
  <si>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</si>
  <si>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</si>
  <si>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</si>
  <si>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</si>
  <si>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</si>
  <si>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</si>
  <si>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</si>
  <si>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</si>
  <si>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</si>
  <si>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</si>
  <si>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</si>
  <si>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</si>
  <si>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</si>
  <si>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</si>
  <si>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</si>
  <si>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</si>
  <si>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</si>
  <si>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</si>
  <si>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</si>
  <si>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</si>
  <si>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</si>
  <si>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</si>
  <si>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</si>
  <si>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</si>
  <si>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</si>
  <si>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</si>
  <si>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</si>
  <si>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</si>
  <si>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</si>
  <si>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</si>
  <si>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</si>
  <si>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</si>
  <si>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</si>
  <si>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</si>
  <si>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</si>
  <si>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</si>
  <si>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</si>
  <si>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</si>
  <si>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</si>
  <si>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</si>
  <si>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</si>
  <si>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</si>
  <si>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</si>
  <si>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</si>
  <si>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</si>
  <si>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</si>
  <si>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</si>
  <si>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</si>
  <si>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</si>
  <si>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</si>
  <si>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</si>
  <si>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28/04/26</t>
  </si>
  <si>
    <t>Cut-off Date: 31/03/26</t>
  </si>
  <si>
    <t>31/03/26</t>
  </si>
  <si>
    <t>43.2 mn deposited at Banco BPI</t>
  </si>
  <si>
    <t>Report Reference Date:</t>
  </si>
  <si>
    <t>Report Frequency:</t>
  </si>
  <si>
    <t>Quarterly</t>
  </si>
  <si>
    <t>1. Current Credit Ratings</t>
  </si>
  <si>
    <t>Long Term</t>
  </si>
  <si>
    <t>Short Term</t>
  </si>
  <si>
    <t xml:space="preserve">Banco BPI Mortgage Covered Bond Programme </t>
  </si>
  <si>
    <t>Aaa / AAH (Moody's / DBRS)</t>
  </si>
  <si>
    <t>n/a</t>
  </si>
  <si>
    <t>A2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</si>
  <si>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</si>
  <si>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</si>
  <si>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</si>
  <si>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</si>
  <si>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</si>
  <si>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</si>
  <si>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</si>
  <si>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</si>
  <si>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</si>
  <si>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</si>
  <si>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</si>
  <si>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</si>
  <si>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</si>
  <si>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</si>
  <si>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</si>
  <si>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</si>
  <si>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</si>
  <si>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</si>
  <si>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</si>
  <si>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</si>
  <si>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</si>
  <si>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</si>
  <si>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</si>
  <si>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</si>
  <si>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</si>
  <si>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</si>
  <si>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</si>
  <si>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</si>
  <si>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</si>
  <si>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</si>
  <si>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</si>
  <si>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</si>
  <si>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</si>
  <si>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</si>
  <si>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</si>
  <si>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</si>
  <si>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</si>
  <si>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</si>
  <si>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</si>
  <si>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</si>
  <si>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</si>
  <si>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</si>
  <si>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</si>
  <si>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</si>
  <si>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</si>
  <si>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</si>
  <si>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</si>
  <si>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</si>
  <si>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</si>
  <si>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</si>
  <si>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</si>
  <si>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</si>
  <si>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</si>
  <si>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</si>
  <si>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</si>
  <si>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</si>
  <si>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</si>
  <si>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</si>
  <si>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</si>
  <si>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</si>
  <si>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</si>
  <si>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</si>
  <si>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</si>
  <si>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</si>
  <si>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</si>
  <si>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</si>
  <si>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</si>
  <si>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</si>
  <si>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</si>
  <si>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</si>
  <si>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</si>
  <si>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</si>
  <si>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</si>
  <si>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</si>
  <si>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</si>
  <si>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</si>
  <si>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Interest-only </t>
  </si>
  <si>
    <t xml:space="preserve">Other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</si>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</sst>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2" fillId="0" borderId="0" xfId="0" applyFont="1" applyAlignment="1">
      <alignment horizontal="left" vertical="center" wrapText="1"/>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0" xfId="3" applyFont="1" applyAlignment="1">
      <alignment horizontal="center" vertical="center"/>
    </xf>
    <xf numFmtId="0" fontId="45" fillId="0" borderId="23" xfId="3" applyFont="1" applyBorder="1" applyAlignment="1">
      <alignment vertical="center"/>
    </xf>
    <xf numFmtId="0" fontId="45" fillId="0" borderId="23" xfId="3" applyFont="1" applyBorder="1" applyAlignment="1">
      <alignment horizontal="center" vertical="center"/>
    </xf>
    <xf numFmtId="0" fontId="48" fillId="0" borderId="0" xfId="3" applyFont="1" applyAlignment="1">
      <alignment horizontal="right" vertical="center"/>
    </xf>
    <xf numFmtId="0" fontId="47" fillId="10" borderId="0" xfId="3" applyFont="1" applyFill="1" applyAlignment="1">
      <alignment horizontal="center"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5" fillId="0" borderId="0" xfId="3" applyFont="1" applyAlignment="1">
      <alignmen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4" xfId="3" applyFont="1" applyBorder="1" applyAlignment="1">
      <alignment horizontal="left" vertical="center" wrapText="1"/>
    </xf>
    <xf numFmtId="168" fontId="45" fillId="0" borderId="0" xfId="7" applyFont="1" applyAlignment="1">
      <alignment vertical="center"/>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59530</xdr:colOff>
      <xdr:row>149</xdr:row>
      <xdr:rowOff>83344</xdr:rowOff>
    </xdr:from>
    <xdr:to>
      <xdr:col>7</xdr:col>
      <xdr:colOff>8155</xdr:colOff>
      <xdr:row>169</xdr:row>
      <xdr:rowOff>83674</xdr:rowOff>
    </xdr:to>
    <xdr:pic>
      <xdr:nvPicPr>
        <xdr:cNvPr id="2" name="Picture 1">
          <a:extLst>
            <a:ext uri="{FF2B5EF4-FFF2-40B4-BE49-F238E27FC236}">
              <a16:creationId xmlns:a16="http://schemas.microsoft.com/office/drawing/2014/main" id="{27AF8127-B84C-4458-8887-5FA4C76D38CB}"/>
            </a:ext>
          </a:extLst>
        </xdr:cNvPr>
        <xdr:cNvPicPr>
          <a:picLocks noChangeAspect="1"/>
        </xdr:cNvPicPr>
      </xdr:nvPicPr>
      <xdr:blipFill>
        <a:blip xmlns:r="http://schemas.openxmlformats.org/officeDocument/2006/relationships" r:embed="rId1"/>
        <a:stretch>
          <a:fillRect/>
        </a:stretch>
      </xdr:blipFill>
      <xdr:spPr>
        <a:xfrm>
          <a:off x="316705" y="27709019"/>
          <a:ext cx="9854625" cy="38071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223" t="s">
        <v>162</v>
      </c>
      <c r="E6" s="223"/>
      <c r="F6" s="223"/>
      <c r="G6" s="223"/>
      <c r="H6" s="223"/>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219" t="s">
        <v>164</v>
      </c>
      <c r="E24" s="220" t="s">
        <v>165</v>
      </c>
      <c r="F24" s="220"/>
      <c r="G24" s="220"/>
      <c r="H24" s="220"/>
      <c r="I24" s="212"/>
      <c r="J24" s="213"/>
    </row>
    <row r="25" spans="2:10" s="152" customFormat="1" x14ac:dyDescent="0.35">
      <c r="B25" s="211"/>
      <c r="C25" s="212"/>
      <c r="D25" s="212"/>
      <c r="H25" s="212"/>
      <c r="I25" s="212"/>
      <c r="J25" s="213"/>
    </row>
    <row r="26" spans="2:10" s="152" customFormat="1" x14ac:dyDescent="0.35">
      <c r="B26" s="211"/>
      <c r="C26" s="212"/>
      <c r="D26" s="219" t="s">
        <v>166</v>
      </c>
      <c r="E26" s="220"/>
      <c r="F26" s="220"/>
      <c r="G26" s="220"/>
      <c r="H26" s="220"/>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219" t="s">
        <v>167</v>
      </c>
      <c r="E28" s="220" t="s">
        <v>165</v>
      </c>
      <c r="F28" s="220"/>
      <c r="G28" s="220"/>
      <c r="H28" s="220"/>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219" t="s">
        <v>168</v>
      </c>
      <c r="E30" s="220" t="s">
        <v>165</v>
      </c>
      <c r="F30" s="220"/>
      <c r="G30" s="220"/>
      <c r="H30" s="220"/>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219" t="s">
        <v>169</v>
      </c>
      <c r="E32" s="220" t="s">
        <v>165</v>
      </c>
      <c r="F32" s="220"/>
      <c r="G32" s="220"/>
      <c r="H32" s="220"/>
      <c r="I32" s="212"/>
      <c r="J32" s="213"/>
    </row>
    <row r="33" spans="2:10" s="152" customFormat="1" x14ac:dyDescent="0.35">
      <c r="B33" s="211"/>
      <c r="C33" s="212"/>
      <c r="I33" s="212"/>
      <c r="J33" s="213"/>
    </row>
    <row r="34" spans="2:10" s="152" customFormat="1" x14ac:dyDescent="0.35">
      <c r="B34" s="211"/>
      <c r="C34" s="212"/>
      <c r="D34" s="219" t="s">
        <v>170</v>
      </c>
      <c r="E34" s="220" t="s">
        <v>165</v>
      </c>
      <c r="F34" s="220"/>
      <c r="G34" s="220"/>
      <c r="H34" s="220"/>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221" t="s">
        <v>2765</v>
      </c>
      <c r="E36" s="222"/>
      <c r="F36" s="222"/>
      <c r="G36" s="222"/>
      <c r="H36" s="222"/>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221" t="s">
        <v>171</v>
      </c>
      <c r="E38" s="222"/>
      <c r="F38" s="222"/>
      <c r="G38" s="222"/>
      <c r="H38" s="222"/>
      <c r="I38" s="212"/>
      <c r="J38" s="213"/>
    </row>
    <row r="39" spans="2:10" s="152" customFormat="1" x14ac:dyDescent="0.35">
      <c r="B39" s="211"/>
      <c r="C39" s="212"/>
      <c r="I39" s="212"/>
      <c r="J39" s="213"/>
    </row>
    <row r="40" spans="2:10" s="152" customFormat="1" hidden="1" x14ac:dyDescent="0.35">
      <c r="B40" s="211"/>
      <c r="C40" s="212"/>
      <c r="D40" s="221" t="s">
        <v>172</v>
      </c>
      <c r="E40" s="222" t="s">
        <v>165</v>
      </c>
      <c r="F40" s="222"/>
      <c r="G40" s="222"/>
      <c r="H40" s="222"/>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225" t="s">
        <v>2545</v>
      </c>
      <c r="C9" s="225"/>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9089.783437160002</v>
      </c>
      <c r="F38" s="51"/>
      <c r="H38" s="31"/>
      <c r="L38" s="31"/>
      <c r="M38" s="31"/>
    </row>
    <row r="39" spans="1:14" x14ac:dyDescent="0.35">
      <c r="A39" s="47" t="s">
        <v>227</v>
      </c>
      <c r="B39" s="60" t="s">
        <v>228</v>
      </c>
      <c r="C39" s="134">
        <v>6800</v>
      </c>
      <c r="F39" s="51"/>
      <c r="H39" s="31"/>
      <c r="L39" s="31"/>
      <c r="M39" s="31"/>
      <c r="N39" s="32"/>
    </row>
    <row r="40" spans="1:14" outlineLevel="1" x14ac:dyDescent="0.35">
      <c r="A40" s="47" t="s">
        <v>229</v>
      </c>
      <c r="B40" s="61" t="s">
        <v>230</v>
      </c>
      <c r="C40" s="134">
        <v>9335.6804816545009</v>
      </c>
      <c r="F40" s="51"/>
      <c r="H40" s="31"/>
      <c r="L40" s="31"/>
      <c r="M40" s="31"/>
      <c r="N40" s="32"/>
    </row>
    <row r="41" spans="1:14" outlineLevel="1" x14ac:dyDescent="0.35">
      <c r="A41" s="47" t="s">
        <v>231</v>
      </c>
      <c r="B41" s="61" t="s">
        <v>232</v>
      </c>
      <c r="C41" s="134">
        <v>7008.7865451332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0.17173285840588262</v>
      </c>
      <c r="E45" s="64"/>
      <c r="F45" s="122">
        <v>0.16500000000000001</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2289.783437160002</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0.33673285840588263</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8907.8383828300011</v>
      </c>
      <c r="E53" s="68"/>
      <c r="F53" s="69">
        <f>IF($C$58=0,"",IF(C53="[for completion]","",C53/$C$58))</f>
        <v>0.97998356555050692</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181.94505432999998</v>
      </c>
      <c r="E56" s="68"/>
      <c r="F56" s="69">
        <f>IF($C$58=0,"",IF(C56="[for completion]","",C56/$C$58))</f>
        <v>2.001643444949296E-2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9089.783437160002</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13.834597843811046</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380.86062742000149</v>
      </c>
      <c r="D70" s="134" t="s">
        <v>1790</v>
      </c>
      <c r="E70" s="80"/>
      <c r="F70" s="69">
        <f t="shared" ref="F70:F76" si="1">IF($C$77=0,"",IF(C70="[for completion]","",C70/$C$77))</f>
        <v>4.1899857136640101E-2</v>
      </c>
      <c r="G70" s="69" t="str">
        <f>IF($D$77=0,"",IF(D70="[Mark as ND1 if not relevant]","",D70/$D$77))</f>
        <v/>
      </c>
      <c r="H70" s="31"/>
      <c r="L70" s="31"/>
      <c r="M70" s="31"/>
      <c r="N70" s="32"/>
    </row>
    <row r="71" spans="1:14" x14ac:dyDescent="0.35">
      <c r="A71" s="47" t="s">
        <v>283</v>
      </c>
      <c r="B71" s="79" t="s">
        <v>284</v>
      </c>
      <c r="C71" s="134">
        <v>342.38698331000001</v>
      </c>
      <c r="D71" s="134" t="s">
        <v>1790</v>
      </c>
      <c r="E71" s="80"/>
      <c r="F71" s="69">
        <f t="shared" si="1"/>
        <v>3.7667232192824925E-2</v>
      </c>
      <c r="G71" s="69" t="str">
        <f t="shared" ref="G71:G76" si="2">IF($D$77=0,"",IF(D71="[Mark as ND1 if not relevant]","",D71/$D$77))</f>
        <v/>
      </c>
      <c r="H71" s="31"/>
      <c r="L71" s="31"/>
      <c r="M71" s="31"/>
      <c r="N71" s="32"/>
    </row>
    <row r="72" spans="1:14" x14ac:dyDescent="0.35">
      <c r="A72" s="47" t="s">
        <v>285</v>
      </c>
      <c r="B72" s="79" t="s">
        <v>286</v>
      </c>
      <c r="C72" s="134">
        <v>346.88643493000001</v>
      </c>
      <c r="D72" s="134" t="s">
        <v>1790</v>
      </c>
      <c r="E72" s="80"/>
      <c r="F72" s="69">
        <f t="shared" si="1"/>
        <v>3.8162233162991686E-2</v>
      </c>
      <c r="G72" s="69" t="str">
        <f t="shared" si="2"/>
        <v/>
      </c>
      <c r="H72" s="31"/>
      <c r="L72" s="31"/>
      <c r="M72" s="31"/>
      <c r="N72" s="32"/>
    </row>
    <row r="73" spans="1:14" x14ac:dyDescent="0.35">
      <c r="A73" s="47" t="s">
        <v>287</v>
      </c>
      <c r="B73" s="79" t="s">
        <v>288</v>
      </c>
      <c r="C73" s="134">
        <v>425.76394131000001</v>
      </c>
      <c r="D73" s="134" t="s">
        <v>1790</v>
      </c>
      <c r="E73" s="80"/>
      <c r="F73" s="69">
        <f t="shared" si="1"/>
        <v>4.6839833341840872E-2</v>
      </c>
      <c r="G73" s="69" t="str">
        <f t="shared" si="2"/>
        <v/>
      </c>
      <c r="H73" s="31"/>
      <c r="L73" s="31"/>
      <c r="M73" s="31"/>
      <c r="N73" s="32"/>
    </row>
    <row r="74" spans="1:14" x14ac:dyDescent="0.35">
      <c r="A74" s="47" t="s">
        <v>289</v>
      </c>
      <c r="B74" s="79" t="s">
        <v>290</v>
      </c>
      <c r="C74" s="134">
        <v>348.97312670999997</v>
      </c>
      <c r="D74" s="134" t="s">
        <v>1790</v>
      </c>
      <c r="E74" s="80"/>
      <c r="F74" s="69">
        <f t="shared" si="1"/>
        <v>3.8391797683909684E-2</v>
      </c>
      <c r="G74" s="69" t="str">
        <f t="shared" si="2"/>
        <v/>
      </c>
      <c r="H74" s="31"/>
      <c r="L74" s="31"/>
      <c r="M74" s="31"/>
      <c r="N74" s="32"/>
    </row>
    <row r="75" spans="1:14" x14ac:dyDescent="0.35">
      <c r="A75" s="47" t="s">
        <v>291</v>
      </c>
      <c r="B75" s="79" t="s">
        <v>292</v>
      </c>
      <c r="C75" s="134">
        <v>1735.3312733200003</v>
      </c>
      <c r="D75" s="134" t="s">
        <v>1790</v>
      </c>
      <c r="E75" s="80"/>
      <c r="F75" s="69">
        <f t="shared" si="1"/>
        <v>0.19091007891626782</v>
      </c>
      <c r="G75" s="69" t="str">
        <f t="shared" si="2"/>
        <v/>
      </c>
      <c r="H75" s="31"/>
      <c r="L75" s="31"/>
      <c r="M75" s="31"/>
      <c r="N75" s="32"/>
    </row>
    <row r="76" spans="1:14" x14ac:dyDescent="0.35">
      <c r="A76" s="47" t="s">
        <v>293</v>
      </c>
      <c r="B76" s="79" t="s">
        <v>294</v>
      </c>
      <c r="C76" s="134">
        <v>5509.5810501599999</v>
      </c>
      <c r="D76" s="134" t="s">
        <v>1790</v>
      </c>
      <c r="E76" s="80"/>
      <c r="F76" s="69">
        <f t="shared" si="1"/>
        <v>0.60612896756552481</v>
      </c>
      <c r="G76" s="69" t="str">
        <f t="shared" si="2"/>
        <v/>
      </c>
      <c r="H76" s="31"/>
      <c r="L76" s="31"/>
      <c r="M76" s="31"/>
      <c r="N76" s="32"/>
    </row>
    <row r="77" spans="1:14" x14ac:dyDescent="0.35">
      <c r="A77" s="47" t="s">
        <v>295</v>
      </c>
      <c r="B77" s="81" t="s">
        <v>264</v>
      </c>
      <c r="C77" s="72">
        <f>SUM(C70:C76)</f>
        <v>9089.783437160002</v>
      </c>
      <c r="D77" s="72">
        <f>SUM(D70:D76)</f>
        <v>0</v>
      </c>
      <c r="E77" s="51"/>
      <c r="F77" s="73">
        <f>SUM(F70:F76)</f>
        <v>0.99999999999999989</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4.4800000000000004</v>
      </c>
      <c r="D89" s="192">
        <f>+C89+1</f>
        <v>5.48</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750</v>
      </c>
      <c r="D95" s="134">
        <f t="shared" ref="D95:D97" si="7">+C94</f>
        <v>0</v>
      </c>
      <c r="E95" s="80"/>
      <c r="F95" s="69">
        <f t="shared" si="5"/>
        <v>0.11029411764705882</v>
      </c>
      <c r="G95" s="69">
        <f t="shared" si="6"/>
        <v>0</v>
      </c>
      <c r="H95" s="31"/>
      <c r="L95" s="31"/>
      <c r="M95" s="31"/>
      <c r="N95" s="32"/>
    </row>
    <row r="96" spans="1:14" x14ac:dyDescent="0.35">
      <c r="A96" s="47" t="s">
        <v>323</v>
      </c>
      <c r="B96" s="79" t="s">
        <v>288</v>
      </c>
      <c r="C96" s="134">
        <v>2550</v>
      </c>
      <c r="D96" s="134">
        <f t="shared" si="7"/>
        <v>750</v>
      </c>
      <c r="E96" s="80"/>
      <c r="F96" s="69">
        <f t="shared" si="5"/>
        <v>0.375</v>
      </c>
      <c r="G96" s="69">
        <f t="shared" si="6"/>
        <v>0.11029411764705882</v>
      </c>
      <c r="H96" s="31"/>
      <c r="L96" s="31"/>
      <c r="M96" s="31"/>
      <c r="N96" s="32"/>
    </row>
    <row r="97" spans="1:14" x14ac:dyDescent="0.35">
      <c r="A97" s="47" t="s">
        <v>324</v>
      </c>
      <c r="B97" s="79" t="s">
        <v>290</v>
      </c>
      <c r="C97" s="134">
        <v>0</v>
      </c>
      <c r="D97" s="134">
        <f t="shared" si="7"/>
        <v>2550</v>
      </c>
      <c r="E97" s="80"/>
      <c r="F97" s="69">
        <f t="shared" si="5"/>
        <v>0</v>
      </c>
      <c r="G97" s="69">
        <f t="shared" si="6"/>
        <v>0.375</v>
      </c>
      <c r="H97" s="31"/>
      <c r="L97" s="31"/>
      <c r="M97" s="31"/>
    </row>
    <row r="98" spans="1:14" x14ac:dyDescent="0.35">
      <c r="A98" s="47" t="s">
        <v>325</v>
      </c>
      <c r="B98" s="79" t="s">
        <v>292</v>
      </c>
      <c r="C98" s="134">
        <v>3500</v>
      </c>
      <c r="D98" s="134">
        <f>+C97+C98</f>
        <v>3500</v>
      </c>
      <c r="E98" s="80"/>
      <c r="F98" s="69">
        <f t="shared" si="5"/>
        <v>0.51470588235294112</v>
      </c>
      <c r="G98" s="69">
        <f t="shared" si="6"/>
        <v>0.51470588235294112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6800</v>
      </c>
      <c r="D100" s="72">
        <f>SUM(D93:D99)</f>
        <v>6800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9089.783437160002</v>
      </c>
      <c r="D112" s="134">
        <f>+C112</f>
        <v>9089.783437160002</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9089.783437160002</v>
      </c>
      <c r="D131" s="87">
        <f>SUM(D112:D130)</f>
        <v>9089.783437160002</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6800</v>
      </c>
      <c r="D138" s="134">
        <f>+C138</f>
        <v>6800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6800</v>
      </c>
      <c r="D157" s="87">
        <f>IF(COUNT(D138:D156)=0,0,IF(SUM(D138:D156)=C157,SUM(D138:D156),IF(SUM(D138:D156)&lt;&gt;C157,"The total should equal the Nominal Before Hedging")))</f>
        <v>6800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2050</v>
      </c>
      <c r="D164" s="134">
        <f>C164</f>
        <v>2050</v>
      </c>
      <c r="E164" s="88"/>
      <c r="F164" s="69">
        <f>IF($C$167=0,"",IF(C164="[for completion]","",IF(C164="","",C164/$C$167)))</f>
        <v>0.3014705882352941</v>
      </c>
      <c r="G164" s="69">
        <f>IF($D$167=0,"",IF(D164="[for completion]","",IF(D164="","",D164/$D$167)))</f>
        <v>0.3014705882352941</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0.69852941176470584</v>
      </c>
      <c r="G165" s="69">
        <f>IF($D$167=0,"",IF(D165="[for completion]","",IF(D165="","",D165/$D$167)))</f>
        <v>0.69852941176470584</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6800</v>
      </c>
      <c r="D167" s="90">
        <f>SUM(D164:D166)</f>
        <v>6800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0.76231805536431374</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43.245054329999988</v>
      </c>
      <c r="D177" s="53"/>
      <c r="E177" s="75"/>
      <c r="F177" s="69">
        <f>IF($C$179=0,"",IF(C177="[for completion]","",C177/$C$179))</f>
        <v>0.23768194463568629</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181.94505432999998</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181.94505432999998</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181.94505432999998</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181.94505432999998</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181.94505432999998</v>
      </c>
      <c r="D217" s="53"/>
      <c r="E217" s="88"/>
      <c r="F217" s="69">
        <f>IF($C$38=0,"",IF(C217="[for completion]","",IF(C217="","",C217/$C$38)))</f>
        <v>2.001643444949296E-2</v>
      </c>
      <c r="G217" s="69">
        <f>IF($C$39=0,"",IF(C217="[for completion]","",IF(C217="","",C217/$C$39)))</f>
        <v>2.6756625636764703E-2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181.94505432999998</v>
      </c>
      <c r="E220" s="88"/>
      <c r="F220" s="65">
        <f>SUM(F217:F219)</f>
        <v>2.001643444949296E-2</v>
      </c>
      <c r="G220" s="65">
        <f>SUM(G217:G219)</f>
        <v>2.6756625636764703E-2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8907.8383828300011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8907.8383828300011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151989</v>
      </c>
      <c r="D28" s="180">
        <v>0</v>
      </c>
      <c r="E28" s="53"/>
      <c r="F28" s="173">
        <f>IF(AND(C28="[For completion]",D28="[For completion]"),"[For completion]",SUM(C28:D28))</f>
        <v>151989</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1.2641557037794437E-3</v>
      </c>
      <c r="D36" s="122">
        <v>0</v>
      </c>
      <c r="E36" s="207"/>
      <c r="F36" s="122">
        <f>C36</f>
        <v>1.2641557037794437E-3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1</v>
      </c>
      <c r="D99" s="120">
        <f>SUM(D100:D148)</f>
        <v>0</v>
      </c>
      <c r="E99" s="120"/>
      <c r="F99" s="120">
        <f>SUM(F100:F148)</f>
        <v>1</v>
      </c>
      <c r="G99" s="34"/>
    </row>
    <row r="100" spans="1:7" x14ac:dyDescent="0.35">
      <c r="A100" s="47" t="s">
        <v>842</v>
      </c>
      <c r="B100" s="155" t="s">
        <v>2786</v>
      </c>
      <c r="C100" s="122">
        <v>0.3831</v>
      </c>
      <c r="D100" s="122">
        <v>0</v>
      </c>
      <c r="E100" s="122"/>
      <c r="F100" s="122">
        <f>C100</f>
        <v>0.3831</v>
      </c>
      <c r="G100" s="34"/>
    </row>
    <row r="101" spans="1:7" x14ac:dyDescent="0.35">
      <c r="A101" s="47" t="s">
        <v>844</v>
      </c>
      <c r="B101" s="155" t="s">
        <v>2787</v>
      </c>
      <c r="C101" s="122">
        <v>0.27639999999999998</v>
      </c>
      <c r="D101" s="122">
        <v>0</v>
      </c>
      <c r="E101" s="122"/>
      <c r="F101" s="122">
        <f t="shared" ref="F101:F106" si="1">C101</f>
        <v>0.27639999999999998</v>
      </c>
      <c r="G101" s="34"/>
    </row>
    <row r="102" spans="1:7" x14ac:dyDescent="0.35">
      <c r="A102" s="47" t="s">
        <v>845</v>
      </c>
      <c r="B102" s="155" t="s">
        <v>2788</v>
      </c>
      <c r="C102" s="122">
        <v>0.17929999999999999</v>
      </c>
      <c r="D102" s="122">
        <v>0</v>
      </c>
      <c r="E102" s="122"/>
      <c r="F102" s="122">
        <f t="shared" si="1"/>
        <v>0.17929999999999999</v>
      </c>
      <c r="G102" s="34"/>
    </row>
    <row r="103" spans="1:7" x14ac:dyDescent="0.35">
      <c r="A103" s="47" t="s">
        <v>846</v>
      </c>
      <c r="B103" s="155" t="s">
        <v>2789</v>
      </c>
      <c r="C103" s="122">
        <v>6.83E-2</v>
      </c>
      <c r="D103" s="122">
        <v>0</v>
      </c>
      <c r="E103" s="122"/>
      <c r="F103" s="122">
        <f t="shared" si="1"/>
        <v>6.83E-2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1.6299999999999999E-2</v>
      </c>
      <c r="D105" s="122">
        <v>0</v>
      </c>
      <c r="E105" s="122"/>
      <c r="F105" s="122">
        <f t="shared" si="1"/>
        <v>1.6299999999999999E-2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0.3805</v>
      </c>
      <c r="D150" s="122">
        <v>0</v>
      </c>
      <c r="E150" s="208"/>
      <c r="F150" s="122">
        <f>C150</f>
        <v>0.3805</v>
      </c>
    </row>
    <row r="151" spans="1:7" x14ac:dyDescent="0.35">
      <c r="A151" s="47" t="s">
        <v>895</v>
      </c>
      <c r="B151" s="47" t="s">
        <v>896</v>
      </c>
      <c r="C151" s="122">
        <v>0.61950000000000005</v>
      </c>
      <c r="D151" s="122">
        <v>0</v>
      </c>
      <c r="E151" s="208"/>
      <c r="F151" s="122">
        <f t="shared" ref="F151:F152" si="2">C151</f>
        <v>0.61950000000000005</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4.8999999999999998E-3</v>
      </c>
      <c r="D160" s="122">
        <v>0</v>
      </c>
      <c r="E160" s="208"/>
      <c r="F160" s="122">
        <f>C160</f>
        <v>4.8999999999999998E-3</v>
      </c>
    </row>
    <row r="161" spans="1:7" x14ac:dyDescent="0.35">
      <c r="A161" s="47" t="s">
        <v>907</v>
      </c>
      <c r="B161" s="47" t="s">
        <v>908</v>
      </c>
      <c r="C161" s="122">
        <v>0.99329999999999996</v>
      </c>
      <c r="D161" s="122">
        <v>0</v>
      </c>
      <c r="E161" s="208"/>
      <c r="F161" s="122">
        <f t="shared" ref="F161:F162" si="3">C161</f>
        <v>0.99329999999999996</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2.3300000000000001E-2</v>
      </c>
      <c r="D170" s="122">
        <v>0</v>
      </c>
      <c r="E170" s="208"/>
      <c r="F170" s="122">
        <f>C170</f>
        <v>2.3300000000000001E-2</v>
      </c>
    </row>
    <row r="171" spans="1:7" x14ac:dyDescent="0.35">
      <c r="A171" s="47" t="s">
        <v>919</v>
      </c>
      <c r="B171" s="79" t="s">
        <v>920</v>
      </c>
      <c r="C171" s="122">
        <v>9.4500000000000001E-2</v>
      </c>
      <c r="D171" s="122">
        <v>0</v>
      </c>
      <c r="E171" s="208"/>
      <c r="F171" s="122">
        <f t="shared" ref="F171:F174" si="4">C171</f>
        <v>9.4500000000000001E-2</v>
      </c>
    </row>
    <row r="172" spans="1:7" x14ac:dyDescent="0.35">
      <c r="A172" s="47" t="s">
        <v>921</v>
      </c>
      <c r="B172" s="79" t="s">
        <v>922</v>
      </c>
      <c r="C172" s="122">
        <v>0.1205</v>
      </c>
      <c r="D172" s="122">
        <v>0</v>
      </c>
      <c r="E172" s="122"/>
      <c r="F172" s="122">
        <f t="shared" si="4"/>
        <v>0.1205</v>
      </c>
    </row>
    <row r="173" spans="1:7" x14ac:dyDescent="0.35">
      <c r="A173" s="47" t="s">
        <v>923</v>
      </c>
      <c r="B173" s="79" t="s">
        <v>924</v>
      </c>
      <c r="C173" s="122">
        <v>0.2009</v>
      </c>
      <c r="D173" s="122">
        <v>0</v>
      </c>
      <c r="E173" s="122"/>
      <c r="F173" s="122">
        <f t="shared" si="4"/>
        <v>0.2009</v>
      </c>
    </row>
    <row r="174" spans="1:7" x14ac:dyDescent="0.35">
      <c r="A174" s="47" t="s">
        <v>925</v>
      </c>
      <c r="B174" s="79" t="s">
        <v>926</v>
      </c>
      <c r="C174" s="122">
        <v>0.56089999999999995</v>
      </c>
      <c r="D174" s="122">
        <v>0</v>
      </c>
      <c r="E174" s="122"/>
      <c r="F174" s="122">
        <f t="shared" si="4"/>
        <v>0.56089999999999995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58.608440000000002</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125.12002683</v>
      </c>
      <c r="D190" s="180">
        <v>23317</v>
      </c>
      <c r="E190" s="77"/>
      <c r="F190" s="69">
        <f>IF($C$214=0,"",IF(C190="[for completion]","",IF(C190="","",C190/$C$214)))</f>
        <v>1.4046059375209459E-2</v>
      </c>
      <c r="G190" s="69">
        <f>IF($D$214=0,"",IF(D190="[for completion]","",IF(D190="","",D190/$D$214)))</f>
        <v>0.15341241800393449</v>
      </c>
    </row>
    <row r="191" spans="1:7" x14ac:dyDescent="0.35">
      <c r="A191" s="47" t="s">
        <v>947</v>
      </c>
      <c r="B191" s="155" t="s">
        <v>2794</v>
      </c>
      <c r="C191" s="134">
        <v>320.38606913000001</v>
      </c>
      <c r="D191" s="180">
        <v>21519</v>
      </c>
      <c r="E191" s="77"/>
      <c r="F191" s="69">
        <f t="shared" ref="F191:F213" si="6">IF($C$214=0,"",IF(C191="[for completion]","",IF(C191="","",C191/$C$214)))</f>
        <v>3.5966758192150096E-2</v>
      </c>
      <c r="G191" s="69">
        <f t="shared" ref="G191:G213" si="7">IF($D$214=0,"",IF(D191="[for completion]","",IF(D191="","",D191/$D$214)))</f>
        <v>0.14158261453131477</v>
      </c>
    </row>
    <row r="192" spans="1:7" x14ac:dyDescent="0.35">
      <c r="A192" s="47" t="s">
        <v>948</v>
      </c>
      <c r="B192" s="155" t="s">
        <v>2795</v>
      </c>
      <c r="C192" s="134">
        <v>378.89702947000001</v>
      </c>
      <c r="D192" s="180">
        <v>15303</v>
      </c>
      <c r="E192" s="77"/>
      <c r="F192" s="69">
        <f t="shared" si="6"/>
        <v>4.2535238425556753E-2</v>
      </c>
      <c r="G192" s="69">
        <f t="shared" si="7"/>
        <v>0.10068491798748594</v>
      </c>
    </row>
    <row r="193" spans="1:7" x14ac:dyDescent="0.35">
      <c r="A193" s="47" t="s">
        <v>949</v>
      </c>
      <c r="B193" s="155" t="s">
        <v>2796</v>
      </c>
      <c r="C193" s="134">
        <v>433.19296176999995</v>
      </c>
      <c r="D193" s="180">
        <v>12342</v>
      </c>
      <c r="E193" s="77"/>
      <c r="F193" s="69">
        <f t="shared" si="6"/>
        <v>4.8630536742223146E-2</v>
      </c>
      <c r="G193" s="69">
        <f t="shared" si="7"/>
        <v>8.1203244971675581E-2</v>
      </c>
    </row>
    <row r="194" spans="1:7" x14ac:dyDescent="0.35">
      <c r="A194" s="47" t="s">
        <v>950</v>
      </c>
      <c r="B194" s="155" t="s">
        <v>2797</v>
      </c>
      <c r="C194" s="134">
        <v>540.39524933000007</v>
      </c>
      <c r="D194" s="180">
        <v>12010</v>
      </c>
      <c r="E194" s="77"/>
      <c r="F194" s="69">
        <f t="shared" si="6"/>
        <v>6.0665138511226298E-2</v>
      </c>
      <c r="G194" s="69">
        <f t="shared" si="7"/>
        <v>7.9018876366052801E-2</v>
      </c>
    </row>
    <row r="195" spans="1:7" x14ac:dyDescent="0.35">
      <c r="A195" s="47" t="s">
        <v>951</v>
      </c>
      <c r="B195" s="155" t="s">
        <v>2798</v>
      </c>
      <c r="C195" s="134">
        <v>580.03241532000004</v>
      </c>
      <c r="D195" s="180">
        <v>10539</v>
      </c>
      <c r="E195" s="77"/>
      <c r="F195" s="69">
        <f t="shared" si="6"/>
        <v>6.5114833744404438E-2</v>
      </c>
      <c r="G195" s="69">
        <f t="shared" si="7"/>
        <v>6.9340544381501293E-2</v>
      </c>
    </row>
    <row r="196" spans="1:7" x14ac:dyDescent="0.35">
      <c r="A196" s="47" t="s">
        <v>952</v>
      </c>
      <c r="B196" s="155" t="s">
        <v>2799</v>
      </c>
      <c r="C196" s="134">
        <v>604.63866079000002</v>
      </c>
      <c r="D196" s="180">
        <v>9317</v>
      </c>
      <c r="E196" s="77"/>
      <c r="F196" s="69">
        <f t="shared" si="6"/>
        <v>6.7877147609172003E-2</v>
      </c>
      <c r="G196" s="69">
        <f t="shared" si="7"/>
        <v>6.1300488851166859E-2</v>
      </c>
    </row>
    <row r="197" spans="1:7" x14ac:dyDescent="0.35">
      <c r="A197" s="47" t="s">
        <v>953</v>
      </c>
      <c r="B197" s="155" t="s">
        <v>2800</v>
      </c>
      <c r="C197" s="134">
        <v>603.4090494400001</v>
      </c>
      <c r="D197" s="180">
        <v>8057</v>
      </c>
      <c r="E197" s="77"/>
      <c r="F197" s="69">
        <f t="shared" si="6"/>
        <v>6.7739110602082833E-2</v>
      </c>
      <c r="G197" s="69">
        <f t="shared" si="7"/>
        <v>5.301041522741777E-2</v>
      </c>
    </row>
    <row r="198" spans="1:7" x14ac:dyDescent="0.35">
      <c r="A198" s="47" t="s">
        <v>954</v>
      </c>
      <c r="B198" s="155" t="s">
        <v>2801</v>
      </c>
      <c r="C198" s="134">
        <v>562.91034013000001</v>
      </c>
      <c r="D198" s="180">
        <v>6631</v>
      </c>
      <c r="E198" s="77"/>
      <c r="F198" s="69">
        <f t="shared" si="6"/>
        <v>6.3192697929389752E-2</v>
      </c>
      <c r="G198" s="69">
        <f t="shared" si="7"/>
        <v>4.3628157300857298E-2</v>
      </c>
    </row>
    <row r="199" spans="1:7" x14ac:dyDescent="0.35">
      <c r="A199" s="47" t="s">
        <v>955</v>
      </c>
      <c r="B199" s="155" t="s">
        <v>2802</v>
      </c>
      <c r="C199" s="134">
        <v>577.58680627000001</v>
      </c>
      <c r="D199" s="180">
        <v>6090</v>
      </c>
      <c r="E199" s="51"/>
      <c r="F199" s="69">
        <f t="shared" si="6"/>
        <v>6.4840288007841237E-2</v>
      </c>
      <c r="G199" s="69">
        <f t="shared" si="7"/>
        <v>4.0068689181453919E-2</v>
      </c>
    </row>
    <row r="200" spans="1:7" x14ac:dyDescent="0.35">
      <c r="A200" s="47" t="s">
        <v>956</v>
      </c>
      <c r="B200" s="155" t="s">
        <v>2803</v>
      </c>
      <c r="C200" s="134">
        <v>3035.8464147</v>
      </c>
      <c r="D200" s="180">
        <v>22615</v>
      </c>
      <c r="E200" s="51"/>
      <c r="F200" s="69">
        <f t="shared" si="6"/>
        <v>0.34080618487102793</v>
      </c>
      <c r="G200" s="69">
        <f t="shared" si="7"/>
        <v>0.1487936626992743</v>
      </c>
    </row>
    <row r="201" spans="1:7" x14ac:dyDescent="0.35">
      <c r="A201" s="47" t="s">
        <v>957</v>
      </c>
      <c r="B201" s="155" t="s">
        <v>2804</v>
      </c>
      <c r="C201" s="134">
        <v>1145.4233596500001</v>
      </c>
      <c r="D201" s="180">
        <v>4249</v>
      </c>
      <c r="E201" s="51"/>
      <c r="F201" s="69">
        <f t="shared" si="6"/>
        <v>0.12858600598971595</v>
      </c>
      <c r="G201" s="69">
        <f t="shared" si="7"/>
        <v>2.7955970497864979E-2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8907.8383828300011</v>
      </c>
      <c r="D214" s="130">
        <f>SUM(D190:D213)</f>
        <v>151989</v>
      </c>
      <c r="E214" s="129"/>
      <c r="F214" s="131">
        <f>SUM(F190:F213)</f>
        <v>0.99999999999999978</v>
      </c>
      <c r="G214" s="131">
        <f>SUM(G190:G213)</f>
        <v>1</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0.53649999999999998</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1994.5906126799998</v>
      </c>
      <c r="D219" s="180">
        <v>65250</v>
      </c>
      <c r="F219" s="69">
        <f t="shared" ref="F219:F233" si="8">IF($C$227=0,"",IF(C219="[for completion]","",C219/$C$227))</f>
        <v>0.22391409980277652</v>
      </c>
      <c r="G219" s="69">
        <f t="shared" ref="G219:G233" si="9">IF($D$227=0,"",IF(D219="[for completion]","",D219/$D$227))</f>
        <v>0.42930738408700631</v>
      </c>
    </row>
    <row r="220" spans="1:7" x14ac:dyDescent="0.35">
      <c r="A220" s="47" t="s">
        <v>977</v>
      </c>
      <c r="B220" s="47" t="s">
        <v>978</v>
      </c>
      <c r="C220" s="134">
        <v>1331.13794106</v>
      </c>
      <c r="D220" s="180">
        <v>22232</v>
      </c>
      <c r="F220" s="69">
        <f t="shared" si="8"/>
        <v>0.14943445130591834</v>
      </c>
      <c r="G220" s="69">
        <f t="shared" si="9"/>
        <v>0.14627374349459502</v>
      </c>
    </row>
    <row r="221" spans="1:7" x14ac:dyDescent="0.35">
      <c r="A221" s="47" t="s">
        <v>979</v>
      </c>
      <c r="B221" s="47" t="s">
        <v>980</v>
      </c>
      <c r="C221" s="134">
        <v>1710.66867183</v>
      </c>
      <c r="D221" s="180">
        <v>24546</v>
      </c>
      <c r="F221" s="69">
        <f t="shared" si="8"/>
        <v>0.19204082947074355</v>
      </c>
      <c r="G221" s="69">
        <f t="shared" si="9"/>
        <v>0.1614985294988453</v>
      </c>
    </row>
    <row r="222" spans="1:7" x14ac:dyDescent="0.35">
      <c r="A222" s="47" t="s">
        <v>981</v>
      </c>
      <c r="B222" s="47" t="s">
        <v>982</v>
      </c>
      <c r="C222" s="134">
        <v>2037.7445023299999</v>
      </c>
      <c r="D222" s="180">
        <v>23259</v>
      </c>
      <c r="F222" s="69">
        <f t="shared" si="8"/>
        <v>0.22875858482769343</v>
      </c>
      <c r="G222" s="69">
        <f t="shared" si="9"/>
        <v>0.15303081144030159</v>
      </c>
    </row>
    <row r="223" spans="1:7" x14ac:dyDescent="0.35">
      <c r="A223" s="47" t="s">
        <v>983</v>
      </c>
      <c r="B223" s="47" t="s">
        <v>984</v>
      </c>
      <c r="C223" s="134">
        <v>1833.4631348</v>
      </c>
      <c r="D223" s="180">
        <v>16700</v>
      </c>
      <c r="F223" s="69">
        <f t="shared" si="8"/>
        <v>0.20582581946412831</v>
      </c>
      <c r="G223" s="69">
        <f t="shared" si="9"/>
        <v>0.10987637263222996</v>
      </c>
    </row>
    <row r="224" spans="1:7" x14ac:dyDescent="0.35">
      <c r="A224" s="47" t="s">
        <v>985</v>
      </c>
      <c r="B224" s="47" t="s">
        <v>986</v>
      </c>
      <c r="C224" s="134">
        <v>0.18484455</v>
      </c>
      <c r="D224" s="180">
        <v>1</v>
      </c>
      <c r="F224" s="69">
        <f t="shared" si="8"/>
        <v>2.0750774997926636E-5</v>
      </c>
      <c r="G224" s="69">
        <f t="shared" si="9"/>
        <v>6.5794235109119741E-6</v>
      </c>
    </row>
    <row r="225" spans="1:7" x14ac:dyDescent="0.35">
      <c r="A225" s="47" t="s">
        <v>987</v>
      </c>
      <c r="B225" s="47" t="s">
        <v>988</v>
      </c>
      <c r="C225" s="134">
        <v>4.8675580000000003E-2</v>
      </c>
      <c r="D225" s="180">
        <v>1</v>
      </c>
      <c r="F225" s="69">
        <f t="shared" si="8"/>
        <v>5.4643537419608957E-6</v>
      </c>
      <c r="G225" s="69">
        <f t="shared" si="9"/>
        <v>6.5794235109119741E-6</v>
      </c>
    </row>
    <row r="226" spans="1:7" x14ac:dyDescent="0.35">
      <c r="A226" s="47" t="s">
        <v>989</v>
      </c>
      <c r="B226" s="47" t="s">
        <v>990</v>
      </c>
      <c r="C226" s="134">
        <v>0</v>
      </c>
      <c r="D226" s="180">
        <v>0</v>
      </c>
      <c r="F226" s="69">
        <f t="shared" si="8"/>
        <v>0</v>
      </c>
      <c r="G226" s="69">
        <f t="shared" si="9"/>
        <v>0</v>
      </c>
    </row>
    <row r="227" spans="1:7" x14ac:dyDescent="0.35">
      <c r="A227" s="47" t="s">
        <v>991</v>
      </c>
      <c r="B227" s="71" t="s">
        <v>264</v>
      </c>
      <c r="C227" s="87">
        <f>SUM(C219:C226)</f>
        <v>8907.8383828299993</v>
      </c>
      <c r="D227" s="115">
        <f>SUM(D219:D226)</f>
        <v>151989</v>
      </c>
      <c r="F227" s="111">
        <f>SUM(F219:F226)</f>
        <v>1.0000000000000002</v>
      </c>
      <c r="G227" s="111">
        <f>SUM(G219:G226)</f>
        <v>0.99999999999999989</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0.96899999999999997</v>
      </c>
      <c r="E260" s="129"/>
      <c r="F260" s="129"/>
      <c r="G260" s="129"/>
    </row>
    <row r="261" spans="1:14" x14ac:dyDescent="0.35">
      <c r="A261" s="47" t="s">
        <v>1030</v>
      </c>
      <c r="B261" s="47" t="s">
        <v>1031</v>
      </c>
      <c r="C261" s="122">
        <v>1.83E-2</v>
      </c>
      <c r="E261" s="129"/>
      <c r="F261" s="129"/>
    </row>
    <row r="262" spans="1:14" x14ac:dyDescent="0.35">
      <c r="A262" s="47" t="s">
        <v>1032</v>
      </c>
      <c r="B262" s="47" t="s">
        <v>1033</v>
      </c>
      <c r="C262" s="122">
        <v>1.2800000000000001E-2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L1" sqref="L1"/>
    </sheetView>
  </sheetViews>
  <sheetFormatPr defaultColWidth="2.90625" defaultRowHeight="11.5" outlineLevelRow="1" x14ac:dyDescent="0.35"/>
  <cols>
    <col min="1" max="1" width="3.6328125" style="238" customWidth="1"/>
    <col min="2" max="2" width="36.6328125" style="238" customWidth="1"/>
    <col min="3" max="3" width="21" style="238" customWidth="1"/>
    <col min="4" max="4" width="19.54296875" style="238" customWidth="1"/>
    <col min="5" max="5" width="19.6328125" style="238" customWidth="1"/>
    <col min="6" max="6" width="21.453125" style="238" customWidth="1"/>
    <col min="7" max="7" width="23.6328125" style="238" customWidth="1"/>
    <col min="8" max="8" width="26.453125" style="235" customWidth="1"/>
    <col min="9" max="9" width="24.54296875" style="235" customWidth="1"/>
    <col min="10" max="16384" width="2.90625" style="238"/>
  </cols>
  <sheetData>
    <row r="1" spans="1:9" ht="15" customHeight="1" x14ac:dyDescent="0.35">
      <c r="A1" s="235"/>
      <c r="B1" s="236"/>
      <c r="C1" s="236"/>
      <c r="D1" s="236"/>
      <c r="E1" s="236"/>
      <c r="F1" s="236"/>
      <c r="G1" s="236"/>
      <c r="H1" s="236"/>
      <c r="I1" s="237" t="s">
        <v>2167</v>
      </c>
    </row>
    <row r="2" spans="1:9" ht="15" customHeight="1" x14ac:dyDescent="0.35">
      <c r="A2" s="235"/>
      <c r="B2" s="239"/>
      <c r="C2" s="239"/>
      <c r="D2" s="239"/>
      <c r="E2" s="239"/>
      <c r="F2" s="239"/>
      <c r="G2" s="239"/>
      <c r="H2" s="240" t="s">
        <v>2813</v>
      </c>
      <c r="I2" s="241">
        <v>46112</v>
      </c>
    </row>
    <row r="3" spans="1:9" ht="15" customHeight="1" x14ac:dyDescent="0.35">
      <c r="A3" s="235"/>
      <c r="B3" s="239"/>
      <c r="C3" s="239"/>
      <c r="D3" s="239"/>
      <c r="E3" s="239"/>
      <c r="F3" s="239"/>
      <c r="G3" s="239"/>
      <c r="H3" s="240" t="s">
        <v>2814</v>
      </c>
      <c r="I3" s="242" t="s">
        <v>2815</v>
      </c>
    </row>
    <row r="4" spans="1:9" ht="15" customHeight="1" x14ac:dyDescent="0.35">
      <c r="A4" s="235"/>
      <c r="H4" s="238"/>
      <c r="I4" s="238"/>
    </row>
    <row r="5" spans="1:9" ht="15" customHeight="1" x14ac:dyDescent="0.35">
      <c r="A5" s="235"/>
      <c r="B5" s="243" t="s">
        <v>2816</v>
      </c>
      <c r="C5" s="244"/>
      <c r="D5" s="245" t="s">
        <v>2817</v>
      </c>
      <c r="E5" s="245"/>
      <c r="F5" s="245"/>
      <c r="G5" s="245" t="s">
        <v>2818</v>
      </c>
      <c r="H5" s="245"/>
      <c r="I5" s="245"/>
    </row>
    <row r="6" spans="1:9" ht="15" customHeight="1" x14ac:dyDescent="0.35">
      <c r="A6" s="235"/>
      <c r="B6" s="238" t="s">
        <v>2819</v>
      </c>
      <c r="D6" s="246" t="s">
        <v>2820</v>
      </c>
      <c r="E6" s="246"/>
      <c r="F6" s="246"/>
      <c r="G6" s="246" t="s">
        <v>2821</v>
      </c>
      <c r="H6" s="246"/>
      <c r="I6" s="246"/>
    </row>
    <row r="7" spans="1:9" ht="15" customHeight="1" x14ac:dyDescent="0.35">
      <c r="A7" s="235"/>
      <c r="B7" s="238" t="s">
        <v>2764</v>
      </c>
      <c r="D7" s="246" t="s">
        <v>2822</v>
      </c>
      <c r="E7" s="246"/>
      <c r="F7" s="246"/>
      <c r="G7" s="246" t="s">
        <v>2823</v>
      </c>
      <c r="H7" s="246"/>
      <c r="I7" s="246"/>
    </row>
    <row r="8" spans="1:9" ht="15" customHeight="1" thickBot="1" x14ac:dyDescent="0.4">
      <c r="A8" s="235"/>
      <c r="B8" s="247" t="s">
        <v>800</v>
      </c>
      <c r="C8" s="247"/>
      <c r="D8" s="248" t="s">
        <v>2824</v>
      </c>
      <c r="E8" s="248"/>
      <c r="F8" s="248"/>
      <c r="G8" s="248" t="s">
        <v>2825</v>
      </c>
      <c r="H8" s="248"/>
      <c r="I8" s="248"/>
    </row>
    <row r="9" spans="1:9" ht="15" customHeight="1" x14ac:dyDescent="0.35">
      <c r="A9" s="235"/>
      <c r="I9" s="249"/>
    </row>
    <row r="10" spans="1:9" ht="15" customHeight="1" x14ac:dyDescent="0.35">
      <c r="A10" s="235"/>
      <c r="B10" s="244" t="s">
        <v>2826</v>
      </c>
      <c r="C10" s="250"/>
      <c r="D10" s="250" t="s">
        <v>2827</v>
      </c>
      <c r="E10" s="250" t="s">
        <v>2828</v>
      </c>
      <c r="F10" s="250" t="s">
        <v>2829</v>
      </c>
      <c r="G10" s="250" t="s">
        <v>2830</v>
      </c>
      <c r="H10" s="250" t="s">
        <v>2831</v>
      </c>
      <c r="I10" s="250" t="s">
        <v>2832</v>
      </c>
    </row>
    <row r="11" spans="1:9" ht="15" customHeight="1" thickBot="1" x14ac:dyDescent="0.4">
      <c r="A11" s="235"/>
      <c r="B11" s="251" t="s">
        <v>2833</v>
      </c>
      <c r="C11" s="252"/>
      <c r="D11" s="253"/>
      <c r="E11" s="253"/>
      <c r="F11" s="253"/>
      <c r="G11" s="253"/>
      <c r="H11" s="254">
        <v>4.4815195071868583</v>
      </c>
      <c r="I11" s="255">
        <v>6800000000</v>
      </c>
    </row>
    <row r="12" spans="1:9" ht="5" customHeight="1" x14ac:dyDescent="0.35">
      <c r="A12" s="235"/>
      <c r="B12" s="256"/>
      <c r="D12" s="257"/>
      <c r="E12" s="257"/>
      <c r="F12" s="257"/>
      <c r="G12" s="257"/>
      <c r="H12" s="258"/>
      <c r="I12" s="259"/>
    </row>
    <row r="13" spans="1:9" ht="15" customHeight="1" x14ac:dyDescent="0.35">
      <c r="A13" s="235"/>
      <c r="B13" s="260" t="s">
        <v>2834</v>
      </c>
      <c r="D13" s="261">
        <v>44720</v>
      </c>
      <c r="E13" s="235" t="s">
        <v>2835</v>
      </c>
      <c r="F13" s="261">
        <v>47277</v>
      </c>
      <c r="G13" s="261">
        <v>47642</v>
      </c>
      <c r="H13" s="262">
        <v>3.1895961670088981</v>
      </c>
      <c r="I13" s="263">
        <v>2050000000</v>
      </c>
    </row>
    <row r="14" spans="1:9" ht="15" customHeight="1" x14ac:dyDescent="0.35">
      <c r="A14" s="235"/>
      <c r="B14" s="260" t="s">
        <v>2836</v>
      </c>
      <c r="D14" s="261">
        <v>45111</v>
      </c>
      <c r="E14" s="235" t="s">
        <v>2837</v>
      </c>
      <c r="F14" s="261">
        <v>46938</v>
      </c>
      <c r="G14" s="261">
        <v>47303</v>
      </c>
      <c r="H14" s="262">
        <v>2.2614647501711156</v>
      </c>
      <c r="I14" s="264">
        <v>750000000</v>
      </c>
    </row>
    <row r="15" spans="1:9" ht="15" customHeight="1" x14ac:dyDescent="0.35">
      <c r="A15" s="235"/>
      <c r="B15" s="260" t="s">
        <v>2838</v>
      </c>
      <c r="D15" s="261">
        <v>45344</v>
      </c>
      <c r="E15" s="235" t="s">
        <v>2837</v>
      </c>
      <c r="F15" s="261">
        <v>47564</v>
      </c>
      <c r="G15" s="261">
        <v>47929</v>
      </c>
      <c r="H15" s="262">
        <v>3.9753593429158109</v>
      </c>
      <c r="I15" s="264">
        <v>500000000</v>
      </c>
    </row>
    <row r="16" spans="1:9" ht="15" customHeight="1" x14ac:dyDescent="0.35">
      <c r="A16" s="235"/>
      <c r="B16" s="260" t="s">
        <v>2839</v>
      </c>
      <c r="D16" s="261">
        <v>45470</v>
      </c>
      <c r="E16" s="235" t="s">
        <v>2837</v>
      </c>
      <c r="F16" s="261">
        <v>48392</v>
      </c>
      <c r="G16" s="261">
        <v>48757</v>
      </c>
      <c r="H16" s="262">
        <v>6.2422997946611911</v>
      </c>
      <c r="I16" s="264">
        <v>300000000</v>
      </c>
    </row>
    <row r="17" spans="1:9" ht="15" customHeight="1" x14ac:dyDescent="0.35">
      <c r="A17" s="235"/>
      <c r="B17" s="260" t="s">
        <v>2840</v>
      </c>
      <c r="D17" s="261">
        <v>45644</v>
      </c>
      <c r="E17" s="235" t="s">
        <v>2835</v>
      </c>
      <c r="F17" s="261">
        <v>48200</v>
      </c>
      <c r="G17" s="261">
        <v>48566</v>
      </c>
      <c r="H17" s="262">
        <v>5.7166324435318279</v>
      </c>
      <c r="I17" s="264">
        <v>1800000000</v>
      </c>
    </row>
    <row r="18" spans="1:9" ht="15" customHeight="1" x14ac:dyDescent="0.35">
      <c r="A18" s="235"/>
      <c r="B18" s="260" t="s">
        <v>2841</v>
      </c>
      <c r="D18" s="261">
        <v>45819</v>
      </c>
      <c r="E18" s="235" t="s">
        <v>2835</v>
      </c>
      <c r="F18" s="261">
        <v>48376</v>
      </c>
      <c r="G18" s="261">
        <v>48741</v>
      </c>
      <c r="H18" s="262">
        <v>6.1984941820670771</v>
      </c>
      <c r="I18" s="264">
        <v>900000000</v>
      </c>
    </row>
    <row r="19" spans="1:9" ht="15" customHeight="1" thickBot="1" x14ac:dyDescent="0.4">
      <c r="A19" s="235"/>
      <c r="B19" s="260" t="s">
        <v>2842</v>
      </c>
      <c r="D19" s="261">
        <v>45938</v>
      </c>
      <c r="E19" s="235" t="s">
        <v>2837</v>
      </c>
      <c r="F19" s="261">
        <v>47946</v>
      </c>
      <c r="G19" s="261">
        <v>48312</v>
      </c>
      <c r="H19" s="262">
        <v>5.0212183436002737</v>
      </c>
      <c r="I19" s="264">
        <v>500000000</v>
      </c>
    </row>
    <row r="20" spans="1:9" ht="15" hidden="1" customHeight="1" outlineLevel="1" x14ac:dyDescent="0.35">
      <c r="A20" s="235"/>
      <c r="B20" s="260"/>
      <c r="D20" s="261"/>
      <c r="E20" s="235"/>
      <c r="F20" s="261"/>
      <c r="G20" s="261"/>
      <c r="H20" s="262"/>
      <c r="I20" s="264"/>
    </row>
    <row r="21" spans="1:9" ht="15" hidden="1" customHeight="1" outlineLevel="1" x14ac:dyDescent="0.35">
      <c r="A21" s="235"/>
      <c r="B21" s="260"/>
      <c r="D21" s="261"/>
      <c r="E21" s="235"/>
      <c r="F21" s="261"/>
      <c r="G21" s="261"/>
      <c r="H21" s="262"/>
      <c r="I21" s="264"/>
    </row>
    <row r="22" spans="1:9" ht="15" hidden="1" customHeight="1" outlineLevel="1" thickBot="1" x14ac:dyDescent="0.4">
      <c r="A22" s="235"/>
      <c r="B22" s="260"/>
      <c r="D22" s="261"/>
      <c r="E22" s="235"/>
      <c r="F22" s="261"/>
      <c r="G22" s="261"/>
      <c r="H22" s="262"/>
      <c r="I22" s="263"/>
    </row>
    <row r="23" spans="1:9" ht="15" customHeight="1" collapsed="1" thickBot="1" x14ac:dyDescent="0.4">
      <c r="A23" s="235"/>
      <c r="B23" s="265" t="s">
        <v>2843</v>
      </c>
      <c r="C23" s="265"/>
      <c r="D23" s="265"/>
      <c r="E23" s="265"/>
      <c r="F23" s="265"/>
      <c r="G23" s="265"/>
      <c r="H23" s="265"/>
      <c r="I23" s="266" t="s">
        <v>211</v>
      </c>
    </row>
    <row r="24" spans="1:9" ht="15" customHeight="1" x14ac:dyDescent="0.35">
      <c r="A24" s="235"/>
      <c r="H24" s="267"/>
      <c r="I24" s="267"/>
    </row>
    <row r="25" spans="1:9" ht="15" customHeight="1" thickBot="1" x14ac:dyDescent="0.4">
      <c r="A25" s="235"/>
      <c r="B25" s="244" t="s">
        <v>2844</v>
      </c>
      <c r="C25" s="250"/>
      <c r="D25" s="250"/>
      <c r="E25" s="250"/>
      <c r="F25" s="250"/>
      <c r="G25" s="250"/>
      <c r="H25" s="250" t="s">
        <v>2831</v>
      </c>
      <c r="I25" s="250" t="s">
        <v>2832</v>
      </c>
    </row>
    <row r="26" spans="1:9" ht="14.5" customHeight="1" thickBot="1" x14ac:dyDescent="0.35">
      <c r="A26" s="235"/>
      <c r="B26" s="268" t="s">
        <v>2845</v>
      </c>
      <c r="C26" s="268"/>
      <c r="D26" s="268"/>
      <c r="E26" s="268"/>
      <c r="F26" s="269"/>
      <c r="G26" s="269"/>
      <c r="H26" s="270">
        <v>14.045833333333334</v>
      </c>
      <c r="I26" s="271">
        <v>8907838382.8300018</v>
      </c>
    </row>
    <row r="27" spans="1:9" ht="15" customHeight="1" x14ac:dyDescent="0.35">
      <c r="A27" s="235"/>
      <c r="B27" s="256" t="s">
        <v>2846</v>
      </c>
      <c r="C27" s="256"/>
      <c r="D27" s="256"/>
      <c r="E27" s="256"/>
      <c r="H27" s="258">
        <v>3.4927305789294425</v>
      </c>
      <c r="I27" s="259">
        <v>181945054.32999998</v>
      </c>
    </row>
    <row r="28" spans="1:9" ht="15" customHeight="1" x14ac:dyDescent="0.35">
      <c r="A28" s="235"/>
      <c r="B28" s="260" t="s">
        <v>2847</v>
      </c>
      <c r="C28" s="260"/>
      <c r="D28" s="260"/>
      <c r="E28" s="260"/>
      <c r="H28" s="262">
        <v>2.7397260273972603E-3</v>
      </c>
      <c r="I28" s="263">
        <v>43245054.329999998</v>
      </c>
    </row>
    <row r="29" spans="1:9" ht="15" customHeight="1" thickBot="1" x14ac:dyDescent="0.4">
      <c r="A29" s="235"/>
      <c r="B29" s="260" t="s">
        <v>2848</v>
      </c>
      <c r="C29" s="260"/>
      <c r="D29" s="260"/>
      <c r="E29" s="260"/>
      <c r="H29" s="262">
        <v>4.5808693247474093</v>
      </c>
      <c r="I29" s="263">
        <v>138700000</v>
      </c>
    </row>
    <row r="30" spans="1:9" ht="14.5" customHeight="1" thickBot="1" x14ac:dyDescent="0.4">
      <c r="B30" s="268" t="s">
        <v>2849</v>
      </c>
      <c r="C30" s="268"/>
      <c r="D30" s="268"/>
      <c r="E30" s="268"/>
      <c r="F30" s="269"/>
      <c r="G30" s="269"/>
      <c r="H30" s="271">
        <v>0</v>
      </c>
      <c r="I30" s="271">
        <v>0</v>
      </c>
    </row>
    <row r="31" spans="1:9" ht="14.5" customHeight="1" thickBot="1" x14ac:dyDescent="0.4">
      <c r="A31" s="235"/>
      <c r="B31" s="272" t="s">
        <v>2850</v>
      </c>
      <c r="C31" s="272"/>
      <c r="D31" s="272"/>
      <c r="E31" s="272"/>
      <c r="H31" s="258">
        <v>13.834597843811046</v>
      </c>
      <c r="I31" s="259">
        <v>9089783437.1600018</v>
      </c>
    </row>
    <row r="32" spans="1:9" ht="14.5" customHeight="1" thickBot="1" x14ac:dyDescent="0.4">
      <c r="A32" s="235"/>
      <c r="B32" s="268" t="s">
        <v>2851</v>
      </c>
      <c r="C32" s="268"/>
      <c r="D32" s="268"/>
      <c r="E32" s="268"/>
      <c r="F32" s="269"/>
      <c r="G32" s="269"/>
      <c r="H32" s="269"/>
      <c r="I32" s="269">
        <v>0.33673285840588263</v>
      </c>
    </row>
    <row r="33" spans="1:9" ht="14.5" customHeight="1" thickBot="1" x14ac:dyDescent="0.4">
      <c r="A33" s="235"/>
      <c r="B33" s="268" t="s">
        <v>2852</v>
      </c>
      <c r="C33" s="268"/>
      <c r="D33" s="268"/>
      <c r="E33" s="268"/>
      <c r="F33" s="269"/>
      <c r="G33" s="269"/>
      <c r="H33" s="269"/>
      <c r="I33" s="269">
        <v>0.16500000000000001</v>
      </c>
    </row>
    <row r="34" spans="1:9" ht="14.5" customHeight="1" thickBot="1" x14ac:dyDescent="0.4">
      <c r="A34" s="235"/>
      <c r="B34" s="268" t="s">
        <v>2853</v>
      </c>
      <c r="C34" s="268"/>
      <c r="D34" s="268"/>
      <c r="E34" s="268"/>
      <c r="F34" s="269"/>
      <c r="G34" s="269"/>
      <c r="H34" s="269"/>
      <c r="I34" s="269">
        <v>7.0000000000000007E-2</v>
      </c>
    </row>
    <row r="35" spans="1:9" ht="14.5" customHeight="1" thickBot="1" x14ac:dyDescent="0.4">
      <c r="A35" s="235"/>
      <c r="B35" s="268" t="s">
        <v>2854</v>
      </c>
      <c r="C35" s="268"/>
      <c r="D35" s="268"/>
      <c r="E35" s="268"/>
      <c r="F35" s="269"/>
      <c r="G35" s="269"/>
      <c r="H35" s="273"/>
      <c r="I35" s="269">
        <v>0.05</v>
      </c>
    </row>
    <row r="36" spans="1:9" ht="15" customHeight="1" x14ac:dyDescent="0.35">
      <c r="A36" s="235"/>
      <c r="H36" s="267"/>
      <c r="I36" s="267"/>
    </row>
    <row r="37" spans="1:9" ht="15" customHeight="1" x14ac:dyDescent="0.35">
      <c r="A37" s="235"/>
      <c r="B37" s="244" t="s">
        <v>2855</v>
      </c>
      <c r="C37" s="244"/>
      <c r="D37" s="244"/>
      <c r="E37" s="244"/>
      <c r="F37" s="244"/>
      <c r="G37" s="244"/>
      <c r="H37" s="274"/>
      <c r="I37" s="274"/>
    </row>
    <row r="38" spans="1:9" ht="15" customHeight="1" x14ac:dyDescent="0.35">
      <c r="A38" s="235"/>
      <c r="B38" s="275" t="s">
        <v>2856</v>
      </c>
      <c r="C38" s="260"/>
      <c r="D38" s="260"/>
      <c r="E38" s="260"/>
      <c r="H38" s="262"/>
      <c r="I38" s="276">
        <v>9335680481.654501</v>
      </c>
    </row>
    <row r="39" spans="1:9" ht="15" customHeight="1" x14ac:dyDescent="0.35">
      <c r="A39" s="235"/>
      <c r="B39" s="275" t="s">
        <v>2857</v>
      </c>
      <c r="C39" s="260"/>
      <c r="D39" s="260"/>
      <c r="E39" s="260"/>
      <c r="H39" s="262"/>
      <c r="I39" s="276">
        <v>7008786545.1331997</v>
      </c>
    </row>
    <row r="40" spans="1:9" ht="15" customHeight="1" x14ac:dyDescent="0.35">
      <c r="A40" s="235"/>
      <c r="B40" s="275" t="s">
        <v>2858</v>
      </c>
      <c r="C40" s="260"/>
      <c r="D40" s="260"/>
      <c r="E40" s="260"/>
      <c r="H40" s="262"/>
      <c r="I40" s="276" t="s">
        <v>2859</v>
      </c>
    </row>
    <row r="41" spans="1:9" ht="15" customHeight="1" x14ac:dyDescent="0.35">
      <c r="A41" s="235"/>
      <c r="B41" s="275" t="s">
        <v>2860</v>
      </c>
      <c r="C41" s="260"/>
      <c r="D41" s="260"/>
      <c r="E41" s="260"/>
      <c r="H41" s="262"/>
      <c r="I41" s="276" t="s">
        <v>2859</v>
      </c>
    </row>
    <row r="42" spans="1:9" ht="15" customHeight="1" x14ac:dyDescent="0.35">
      <c r="A42" s="235"/>
      <c r="B42" s="275" t="s">
        <v>2861</v>
      </c>
      <c r="C42" s="260"/>
      <c r="D42" s="260"/>
      <c r="E42" s="260"/>
      <c r="H42" s="262"/>
      <c r="I42" s="276" t="s">
        <v>2859</v>
      </c>
    </row>
    <row r="43" spans="1:9" ht="15" customHeight="1" x14ac:dyDescent="0.35">
      <c r="A43" s="235"/>
      <c r="B43" s="238" t="s">
        <v>2862</v>
      </c>
      <c r="I43" s="277" t="s">
        <v>2859</v>
      </c>
    </row>
    <row r="44" spans="1:9" ht="15" customHeight="1" x14ac:dyDescent="0.35">
      <c r="A44" s="235"/>
      <c r="B44" s="238" t="s">
        <v>2863</v>
      </c>
      <c r="I44" s="277" t="s">
        <v>2859</v>
      </c>
    </row>
    <row r="45" spans="1:9" ht="15" customHeight="1" x14ac:dyDescent="0.35">
      <c r="A45" s="235"/>
      <c r="B45" s="275" t="s">
        <v>2864</v>
      </c>
      <c r="C45" s="275"/>
      <c r="D45" s="275"/>
      <c r="E45" s="275"/>
      <c r="F45" s="275"/>
      <c r="G45" s="275"/>
      <c r="H45" s="275"/>
      <c r="I45" s="263" t="s">
        <v>2859</v>
      </c>
    </row>
    <row r="46" spans="1:9" ht="15" customHeight="1" thickBot="1" x14ac:dyDescent="0.4">
      <c r="A46" s="235"/>
      <c r="B46" s="278" t="s">
        <v>2865</v>
      </c>
      <c r="C46" s="278"/>
      <c r="D46" s="278"/>
      <c r="E46" s="278"/>
      <c r="F46" s="278"/>
      <c r="G46" s="278"/>
      <c r="H46" s="278"/>
      <c r="I46" s="279" t="s">
        <v>2859</v>
      </c>
    </row>
    <row r="47" spans="1:9" ht="15" customHeight="1" x14ac:dyDescent="0.35">
      <c r="A47" s="235"/>
      <c r="B47" s="275"/>
      <c r="C47" s="275"/>
      <c r="D47" s="275"/>
      <c r="E47" s="275"/>
      <c r="F47" s="275"/>
      <c r="G47" s="275"/>
      <c r="H47" s="280"/>
      <c r="I47" s="280"/>
    </row>
    <row r="48" spans="1:9" ht="15" customHeight="1" x14ac:dyDescent="0.35">
      <c r="A48" s="235"/>
      <c r="B48" s="244" t="s">
        <v>2866</v>
      </c>
      <c r="C48" s="250"/>
      <c r="D48" s="250"/>
      <c r="E48" s="250"/>
      <c r="F48" s="250"/>
      <c r="G48" s="250"/>
      <c r="H48" s="250"/>
      <c r="I48" s="250"/>
    </row>
    <row r="49" spans="1:9" ht="15" customHeight="1" x14ac:dyDescent="0.35">
      <c r="A49" s="235"/>
      <c r="B49" s="272" t="s">
        <v>2867</v>
      </c>
      <c r="C49" s="281"/>
      <c r="D49" s="281"/>
      <c r="E49" s="281"/>
      <c r="F49" s="281"/>
      <c r="G49" s="281"/>
      <c r="H49" s="280"/>
      <c r="I49" s="262"/>
    </row>
    <row r="50" spans="1:9" ht="15" customHeight="1" x14ac:dyDescent="0.35">
      <c r="A50" s="235"/>
      <c r="B50" s="260" t="s">
        <v>2868</v>
      </c>
      <c r="C50" s="281"/>
      <c r="D50" s="281"/>
      <c r="E50" s="281"/>
      <c r="F50" s="281"/>
      <c r="G50" s="281"/>
      <c r="H50" s="280"/>
      <c r="I50" s="262" t="s">
        <v>214</v>
      </c>
    </row>
    <row r="51" spans="1:9" ht="15" customHeight="1" x14ac:dyDescent="0.35">
      <c r="A51" s="235"/>
      <c r="B51" s="260" t="s">
        <v>2869</v>
      </c>
      <c r="C51" s="281"/>
      <c r="D51" s="281"/>
      <c r="E51" s="281"/>
      <c r="F51" s="281"/>
      <c r="G51" s="281"/>
      <c r="H51" s="280"/>
      <c r="I51" s="262" t="s">
        <v>214</v>
      </c>
    </row>
    <row r="52" spans="1:9" ht="15" customHeight="1" x14ac:dyDescent="0.35">
      <c r="A52" s="235"/>
      <c r="B52" s="260" t="s">
        <v>2870</v>
      </c>
      <c r="C52" s="281"/>
      <c r="D52" s="281"/>
      <c r="E52" s="281"/>
      <c r="F52" s="281"/>
      <c r="G52" s="281"/>
      <c r="H52" s="280"/>
      <c r="I52" s="262" t="s">
        <v>214</v>
      </c>
    </row>
    <row r="53" spans="1:9" ht="15" customHeight="1" thickBot="1" x14ac:dyDescent="0.4">
      <c r="A53" s="235"/>
      <c r="B53" s="282" t="s">
        <v>2871</v>
      </c>
      <c r="C53" s="282"/>
      <c r="D53" s="282"/>
      <c r="E53" s="282"/>
      <c r="F53" s="282"/>
      <c r="G53" s="282"/>
      <c r="H53" s="282"/>
      <c r="I53" s="283" t="s">
        <v>2821</v>
      </c>
    </row>
    <row r="54" spans="1:9" ht="15" customHeight="1" x14ac:dyDescent="0.35">
      <c r="A54" s="235"/>
      <c r="H54" s="267"/>
      <c r="I54" s="267"/>
    </row>
    <row r="55" spans="1:9" ht="15" customHeight="1" x14ac:dyDescent="0.35">
      <c r="A55" s="235"/>
      <c r="B55" s="244" t="s">
        <v>2872</v>
      </c>
      <c r="C55" s="250"/>
      <c r="D55" s="250"/>
      <c r="E55" s="250"/>
      <c r="F55" s="250"/>
      <c r="G55" s="250"/>
      <c r="H55" s="250"/>
      <c r="I55" s="250"/>
    </row>
    <row r="56" spans="1:9" ht="15" customHeight="1" x14ac:dyDescent="0.35">
      <c r="A56" s="235"/>
      <c r="B56" s="256" t="s">
        <v>2873</v>
      </c>
      <c r="C56" s="256"/>
      <c r="D56" s="256"/>
      <c r="E56" s="256"/>
    </row>
    <row r="57" spans="1:9" ht="15" customHeight="1" x14ac:dyDescent="0.35">
      <c r="A57" s="235"/>
      <c r="B57" s="238" t="s">
        <v>1922</v>
      </c>
      <c r="G57" s="284"/>
      <c r="H57" s="284"/>
      <c r="I57" s="284">
        <v>151989</v>
      </c>
    </row>
    <row r="58" spans="1:9" ht="15" customHeight="1" x14ac:dyDescent="0.35">
      <c r="A58" s="235"/>
      <c r="B58" s="238" t="s">
        <v>2874</v>
      </c>
      <c r="G58" s="264"/>
      <c r="I58" s="264">
        <v>13199273095.93</v>
      </c>
    </row>
    <row r="59" spans="1:9" ht="15" customHeight="1" x14ac:dyDescent="0.35">
      <c r="A59" s="235"/>
      <c r="B59" s="238" t="s">
        <v>2875</v>
      </c>
      <c r="G59" s="264"/>
      <c r="I59" s="264">
        <v>8907838382.8299999</v>
      </c>
    </row>
    <row r="60" spans="1:9" ht="15" customHeight="1" x14ac:dyDescent="0.35">
      <c r="A60" s="235"/>
      <c r="B60" s="238" t="s">
        <v>2876</v>
      </c>
      <c r="G60" s="264"/>
      <c r="I60" s="264">
        <v>86843.607734309728</v>
      </c>
    </row>
    <row r="61" spans="1:9" ht="15" customHeight="1" x14ac:dyDescent="0.35">
      <c r="A61" s="235"/>
      <c r="B61" s="238" t="s">
        <v>2877</v>
      </c>
      <c r="G61" s="264"/>
      <c r="I61" s="264">
        <v>58608.441287395799</v>
      </c>
    </row>
    <row r="62" spans="1:9" ht="15" customHeight="1" x14ac:dyDescent="0.35">
      <c r="A62" s="235"/>
      <c r="B62" s="238" t="s">
        <v>2878</v>
      </c>
      <c r="G62" s="285"/>
      <c r="H62" s="238"/>
      <c r="I62" s="264">
        <v>6547156.9699999997</v>
      </c>
    </row>
    <row r="63" spans="1:9" ht="15" customHeight="1" x14ac:dyDescent="0.35">
      <c r="A63" s="235"/>
      <c r="B63" s="238" t="s">
        <v>2879</v>
      </c>
      <c r="G63" s="286"/>
      <c r="I63" s="285">
        <v>7.3498829779172336E-4</v>
      </c>
    </row>
    <row r="64" spans="1:9" ht="15" customHeight="1" x14ac:dyDescent="0.35">
      <c r="A64" s="235"/>
      <c r="B64" s="238" t="s">
        <v>2880</v>
      </c>
      <c r="G64" s="285"/>
      <c r="H64" s="238"/>
      <c r="I64" s="264">
        <v>11260894.699999999</v>
      </c>
    </row>
    <row r="65" spans="1:9" ht="15" customHeight="1" x14ac:dyDescent="0.35">
      <c r="A65" s="235"/>
      <c r="B65" s="238" t="s">
        <v>2881</v>
      </c>
      <c r="G65" s="286"/>
      <c r="H65" s="286"/>
      <c r="I65" s="285">
        <v>1.2641557037794437E-3</v>
      </c>
    </row>
    <row r="66" spans="1:9" ht="15" customHeight="1" x14ac:dyDescent="0.35">
      <c r="A66" s="235"/>
      <c r="B66" s="238" t="s">
        <v>2882</v>
      </c>
      <c r="G66" s="264"/>
      <c r="H66" s="264"/>
      <c r="I66" s="264">
        <v>104.78</v>
      </c>
    </row>
    <row r="67" spans="1:9" ht="15" customHeight="1" x14ac:dyDescent="0.35">
      <c r="A67" s="235"/>
      <c r="B67" s="238" t="s">
        <v>2883</v>
      </c>
      <c r="G67" s="264"/>
      <c r="H67" s="264"/>
      <c r="I67" s="264">
        <v>295.23</v>
      </c>
    </row>
    <row r="68" spans="1:9" ht="15" customHeight="1" x14ac:dyDescent="0.35">
      <c r="A68" s="235"/>
      <c r="B68" s="238" t="s">
        <v>2884</v>
      </c>
      <c r="G68" s="264"/>
      <c r="H68" s="264"/>
      <c r="I68" s="264">
        <v>168.55</v>
      </c>
    </row>
    <row r="69" spans="1:9" ht="15" customHeight="1" x14ac:dyDescent="0.35">
      <c r="A69" s="235"/>
      <c r="B69" s="238" t="s">
        <v>2885</v>
      </c>
      <c r="G69" s="286"/>
      <c r="H69" s="286"/>
      <c r="I69" s="286">
        <v>0.53649999999999998</v>
      </c>
    </row>
    <row r="70" spans="1:9" ht="15" customHeight="1" x14ac:dyDescent="0.35">
      <c r="A70" s="235"/>
      <c r="B70" s="238" t="s">
        <v>2886</v>
      </c>
      <c r="G70" s="286"/>
      <c r="H70" s="286"/>
      <c r="I70" s="286">
        <v>3.0349999999999999E-2</v>
      </c>
    </row>
    <row r="71" spans="1:9" ht="15" customHeight="1" x14ac:dyDescent="0.35">
      <c r="A71" s="235"/>
      <c r="B71" s="238" t="s">
        <v>2887</v>
      </c>
      <c r="G71" s="286"/>
      <c r="H71" s="286"/>
      <c r="I71" s="286">
        <v>9.7999999999999997E-3</v>
      </c>
    </row>
    <row r="72" spans="1:9" ht="15" customHeight="1" thickBot="1" x14ac:dyDescent="0.4">
      <c r="A72" s="235"/>
      <c r="B72" s="238" t="s">
        <v>2888</v>
      </c>
      <c r="G72" s="287"/>
      <c r="H72" s="286"/>
      <c r="I72" s="287">
        <v>62579</v>
      </c>
    </row>
    <row r="73" spans="1:9" ht="15" customHeight="1" x14ac:dyDescent="0.35">
      <c r="A73" s="235"/>
      <c r="B73" s="288" t="s">
        <v>2889</v>
      </c>
      <c r="C73" s="289"/>
      <c r="D73" s="289"/>
      <c r="E73" s="289"/>
      <c r="F73" s="290" t="s">
        <v>941</v>
      </c>
      <c r="G73" s="290" t="s">
        <v>2890</v>
      </c>
      <c r="H73" s="290" t="s">
        <v>2891</v>
      </c>
      <c r="I73" s="290" t="s">
        <v>2892</v>
      </c>
    </row>
    <row r="74" spans="1:9" ht="15" customHeight="1" x14ac:dyDescent="0.35">
      <c r="A74" s="235"/>
      <c r="B74" s="238" t="s">
        <v>211</v>
      </c>
      <c r="F74" s="284">
        <v>11567</v>
      </c>
      <c r="G74" s="286">
        <v>7.6104191750718808E-2</v>
      </c>
      <c r="H74" s="264">
        <v>292541269.97000003</v>
      </c>
      <c r="I74" s="286">
        <v>3.2840882085813095E-2</v>
      </c>
    </row>
    <row r="75" spans="1:9" ht="15" customHeight="1" thickBot="1" x14ac:dyDescent="0.4">
      <c r="A75" s="235"/>
      <c r="B75" s="238" t="s">
        <v>214</v>
      </c>
      <c r="F75" s="284">
        <v>140422</v>
      </c>
      <c r="G75" s="286">
        <v>0.92389580824928119</v>
      </c>
      <c r="H75" s="264">
        <v>8615297112.8600006</v>
      </c>
      <c r="I75" s="286">
        <v>0.96715911791418696</v>
      </c>
    </row>
    <row r="76" spans="1:9" ht="15" customHeight="1" x14ac:dyDescent="0.35">
      <c r="A76" s="235"/>
      <c r="B76" s="288" t="s">
        <v>2893</v>
      </c>
      <c r="C76" s="289"/>
      <c r="D76" s="289"/>
      <c r="E76" s="289"/>
      <c r="F76" s="290" t="s">
        <v>941</v>
      </c>
      <c r="G76" s="290" t="s">
        <v>2890</v>
      </c>
      <c r="H76" s="290" t="s">
        <v>2891</v>
      </c>
      <c r="I76" s="290" t="s">
        <v>2892</v>
      </c>
    </row>
    <row r="77" spans="1:9" ht="15" customHeight="1" x14ac:dyDescent="0.35">
      <c r="A77" s="235"/>
      <c r="B77" s="238" t="s">
        <v>211</v>
      </c>
      <c r="F77" s="284">
        <v>151989</v>
      </c>
      <c r="G77" s="286">
        <v>1</v>
      </c>
      <c r="H77" s="264">
        <v>8907838382.8299999</v>
      </c>
      <c r="I77" s="286">
        <v>1</v>
      </c>
    </row>
    <row r="78" spans="1:9" ht="15" customHeight="1" thickBot="1" x14ac:dyDescent="0.4">
      <c r="A78" s="235"/>
      <c r="B78" s="238" t="s">
        <v>214</v>
      </c>
      <c r="F78" s="284">
        <v>0</v>
      </c>
      <c r="G78" s="286">
        <v>0</v>
      </c>
      <c r="H78" s="264">
        <v>0</v>
      </c>
      <c r="I78" s="286">
        <v>0</v>
      </c>
    </row>
    <row r="79" spans="1:9" ht="15" customHeight="1" x14ac:dyDescent="0.35">
      <c r="A79" s="235"/>
      <c r="B79" s="288" t="s">
        <v>2894</v>
      </c>
      <c r="C79" s="288"/>
      <c r="D79" s="288"/>
      <c r="E79" s="288"/>
      <c r="F79" s="290" t="s">
        <v>941</v>
      </c>
      <c r="G79" s="290" t="s">
        <v>2890</v>
      </c>
      <c r="H79" s="290" t="s">
        <v>2891</v>
      </c>
      <c r="I79" s="290" t="s">
        <v>2892</v>
      </c>
    </row>
    <row r="80" spans="1:9" ht="15" customHeight="1" x14ac:dyDescent="0.35">
      <c r="A80" s="235"/>
      <c r="B80" s="238" t="s">
        <v>2895</v>
      </c>
      <c r="F80" s="284">
        <v>35441</v>
      </c>
      <c r="G80" s="286">
        <v>0.23318134865023127</v>
      </c>
      <c r="H80" s="264">
        <v>3389665612.3600001</v>
      </c>
      <c r="I80" s="286">
        <v>0.38052616882830231</v>
      </c>
    </row>
    <row r="81" spans="1:9" ht="15" customHeight="1" thickBot="1" x14ac:dyDescent="0.4">
      <c r="A81" s="235"/>
      <c r="B81" s="238" t="s">
        <v>2835</v>
      </c>
      <c r="F81" s="284">
        <v>116548</v>
      </c>
      <c r="G81" s="286">
        <v>0.76681865134976879</v>
      </c>
      <c r="H81" s="264">
        <v>5518172770.4700003</v>
      </c>
      <c r="I81" s="286">
        <v>0.61947383117169763</v>
      </c>
    </row>
    <row r="82" spans="1:9" ht="15" customHeight="1" x14ac:dyDescent="0.35">
      <c r="A82" s="235"/>
      <c r="B82" s="288" t="s">
        <v>2896</v>
      </c>
      <c r="C82" s="288"/>
      <c r="D82" s="288"/>
      <c r="E82" s="288"/>
      <c r="F82" s="290" t="s">
        <v>941</v>
      </c>
      <c r="G82" s="290" t="s">
        <v>2890</v>
      </c>
      <c r="H82" s="290" t="s">
        <v>2891</v>
      </c>
      <c r="I82" s="290" t="s">
        <v>2892</v>
      </c>
    </row>
    <row r="83" spans="1:9" ht="15" customHeight="1" x14ac:dyDescent="0.35">
      <c r="A83" s="235"/>
      <c r="B83" s="238" t="s">
        <v>2897</v>
      </c>
      <c r="C83" s="291"/>
      <c r="D83" s="291"/>
      <c r="E83" s="291"/>
      <c r="F83" s="292">
        <v>135098</v>
      </c>
      <c r="G83" s="280">
        <v>0.8888669574771858</v>
      </c>
      <c r="H83" s="263">
        <v>7974938464.8599997</v>
      </c>
      <c r="I83" s="280">
        <v>0.89527202022791752</v>
      </c>
    </row>
    <row r="84" spans="1:9" ht="15" customHeight="1" x14ac:dyDescent="0.35">
      <c r="A84" s="235"/>
      <c r="B84" s="238" t="s">
        <v>2898</v>
      </c>
      <c r="C84" s="291"/>
      <c r="D84" s="291"/>
      <c r="E84" s="291"/>
      <c r="F84" s="292">
        <v>15918</v>
      </c>
      <c r="G84" s="280">
        <v>0.1047312634466968</v>
      </c>
      <c r="H84" s="263">
        <v>872800291.38999999</v>
      </c>
      <c r="I84" s="280">
        <v>9.7981154785243565E-2</v>
      </c>
    </row>
    <row r="85" spans="1:9" ht="15" customHeight="1" x14ac:dyDescent="0.35">
      <c r="A85" s="235"/>
      <c r="B85" s="238" t="s">
        <v>2899</v>
      </c>
      <c r="C85" s="291"/>
      <c r="D85" s="291"/>
      <c r="E85" s="291"/>
      <c r="F85" s="292">
        <v>627</v>
      </c>
      <c r="G85" s="280">
        <v>4.1252985413418077E-3</v>
      </c>
      <c r="H85" s="263">
        <v>43760471.939999998</v>
      </c>
      <c r="I85" s="280">
        <v>4.9125803656641324E-3</v>
      </c>
    </row>
    <row r="86" spans="1:9" ht="15" customHeight="1" thickBot="1" x14ac:dyDescent="0.4">
      <c r="A86" s="235"/>
      <c r="B86" s="252" t="s">
        <v>2900</v>
      </c>
      <c r="C86" s="293"/>
      <c r="D86" s="293"/>
      <c r="E86" s="293"/>
      <c r="F86" s="294">
        <v>346</v>
      </c>
      <c r="G86" s="295">
        <v>2.2764805347755429E-3</v>
      </c>
      <c r="H86" s="296">
        <v>16339154.640000001</v>
      </c>
      <c r="I86" s="295">
        <v>1.8342446211747601E-3</v>
      </c>
    </row>
    <row r="87" spans="1:9" ht="15" customHeight="1" thickBot="1" x14ac:dyDescent="0.4">
      <c r="A87" s="235"/>
      <c r="B87" s="244" t="s">
        <v>2901</v>
      </c>
      <c r="C87" s="250"/>
      <c r="D87" s="250"/>
      <c r="E87" s="250"/>
      <c r="F87" s="250"/>
      <c r="G87" s="250"/>
      <c r="H87" s="250"/>
      <c r="I87" s="250"/>
    </row>
    <row r="88" spans="1:9" ht="15" customHeight="1" x14ac:dyDescent="0.35">
      <c r="A88" s="235"/>
      <c r="B88" s="288" t="s">
        <v>2902</v>
      </c>
      <c r="C88" s="288"/>
      <c r="D88" s="288"/>
      <c r="E88" s="288"/>
      <c r="F88" s="290" t="s">
        <v>941</v>
      </c>
      <c r="G88" s="290" t="s">
        <v>2890</v>
      </c>
      <c r="H88" s="290" t="s">
        <v>2891</v>
      </c>
      <c r="I88" s="290" t="s">
        <v>2892</v>
      </c>
    </row>
    <row r="89" spans="1:9" ht="15" customHeight="1" x14ac:dyDescent="0.35">
      <c r="A89" s="235"/>
      <c r="B89" s="238" t="s">
        <v>2903</v>
      </c>
      <c r="F89" s="297">
        <v>2148</v>
      </c>
      <c r="G89" s="280">
        <v>1.4132601701438921E-2</v>
      </c>
      <c r="H89" s="298">
        <v>207251215.09</v>
      </c>
      <c r="I89" s="280">
        <v>2.326616247208526E-2</v>
      </c>
    </row>
    <row r="90" spans="1:9" ht="15" customHeight="1" x14ac:dyDescent="0.35">
      <c r="A90" s="235"/>
      <c r="B90" s="238" t="s">
        <v>2904</v>
      </c>
      <c r="F90" s="297">
        <v>8324</v>
      </c>
      <c r="G90" s="280">
        <v>5.4767121304831273E-2</v>
      </c>
      <c r="H90" s="298">
        <v>841704970.64999998</v>
      </c>
      <c r="I90" s="280">
        <v>9.4490372913859741E-2</v>
      </c>
    </row>
    <row r="91" spans="1:9" ht="15" customHeight="1" x14ac:dyDescent="0.35">
      <c r="A91" s="235"/>
      <c r="B91" s="238" t="s">
        <v>2905</v>
      </c>
      <c r="F91" s="297">
        <v>11095</v>
      </c>
      <c r="G91" s="280">
        <v>7.2998703853568353E-2</v>
      </c>
      <c r="H91" s="298">
        <v>1073371275.29</v>
      </c>
      <c r="I91" s="280">
        <v>0.12049738995702258</v>
      </c>
    </row>
    <row r="92" spans="1:9" ht="15" customHeight="1" x14ac:dyDescent="0.35">
      <c r="A92" s="235"/>
      <c r="B92" s="238" t="s">
        <v>2906</v>
      </c>
      <c r="F92" s="297">
        <v>8387</v>
      </c>
      <c r="G92" s="280">
        <v>5.5181624986018724E-2</v>
      </c>
      <c r="H92" s="298">
        <v>844182639.19000006</v>
      </c>
      <c r="I92" s="280">
        <v>9.4768517670591718E-2</v>
      </c>
    </row>
    <row r="93" spans="1:9" ht="15" customHeight="1" x14ac:dyDescent="0.35">
      <c r="A93" s="235"/>
      <c r="B93" s="238" t="s">
        <v>2907</v>
      </c>
      <c r="F93" s="297">
        <v>9728</v>
      </c>
      <c r="G93" s="280">
        <v>6.4004631914151677E-2</v>
      </c>
      <c r="H93" s="298">
        <v>944932433.99000001</v>
      </c>
      <c r="I93" s="280">
        <v>0.10607875821045118</v>
      </c>
    </row>
    <row r="94" spans="1:9" ht="15" customHeight="1" x14ac:dyDescent="0.35">
      <c r="A94" s="235"/>
      <c r="B94" s="238" t="s">
        <v>2908</v>
      </c>
      <c r="F94" s="297">
        <v>7262</v>
      </c>
      <c r="G94" s="280">
        <v>4.7779773536242756E-2</v>
      </c>
      <c r="H94" s="298">
        <v>648538529.75999999</v>
      </c>
      <c r="I94" s="280">
        <v>7.2805376780304895E-2</v>
      </c>
    </row>
    <row r="95" spans="1:9" ht="15" customHeight="1" x14ac:dyDescent="0.35">
      <c r="A95" s="235"/>
      <c r="B95" s="238" t="s">
        <v>2909</v>
      </c>
      <c r="F95" s="297">
        <v>6880</v>
      </c>
      <c r="G95" s="280">
        <v>4.526643375507438E-2</v>
      </c>
      <c r="H95" s="298">
        <v>565280126.5</v>
      </c>
      <c r="I95" s="280">
        <v>6.3458731760287254E-2</v>
      </c>
    </row>
    <row r="96" spans="1:9" ht="15" customHeight="1" x14ac:dyDescent="0.35">
      <c r="A96" s="235"/>
      <c r="B96" s="238" t="s">
        <v>2910</v>
      </c>
      <c r="F96" s="297">
        <v>5017</v>
      </c>
      <c r="G96" s="280">
        <v>3.3008967754245375E-2</v>
      </c>
      <c r="H96" s="298">
        <v>369592984.61000001</v>
      </c>
      <c r="I96" s="280">
        <v>4.1490760016750679E-2</v>
      </c>
    </row>
    <row r="97" spans="1:9" ht="15" customHeight="1" x14ac:dyDescent="0.35">
      <c r="A97" s="235"/>
      <c r="B97" s="238" t="s">
        <v>2911</v>
      </c>
      <c r="F97" s="297">
        <v>4817</v>
      </c>
      <c r="G97" s="280">
        <v>3.1693083052062976E-2</v>
      </c>
      <c r="H97" s="298">
        <v>324074418.24000001</v>
      </c>
      <c r="I97" s="280">
        <v>3.6380814773723173E-2</v>
      </c>
    </row>
    <row r="98" spans="1:9" ht="15" customHeight="1" x14ac:dyDescent="0.35">
      <c r="A98" s="235"/>
      <c r="B98" s="238" t="s">
        <v>2912</v>
      </c>
      <c r="F98" s="297">
        <v>3875</v>
      </c>
      <c r="G98" s="280">
        <v>2.5495266104783899E-2</v>
      </c>
      <c r="H98" s="298">
        <v>236452614.53999999</v>
      </c>
      <c r="I98" s="280">
        <v>2.6544331450351205E-2</v>
      </c>
    </row>
    <row r="99" spans="1:9" ht="15" customHeight="1" x14ac:dyDescent="0.35">
      <c r="A99" s="235"/>
      <c r="B99" s="238" t="s">
        <v>2913</v>
      </c>
      <c r="F99" s="297">
        <v>2577</v>
      </c>
      <c r="G99" s="280">
        <v>1.6955174387620158E-2</v>
      </c>
      <c r="H99" s="298">
        <v>158676810.13</v>
      </c>
      <c r="I99" s="280">
        <v>1.7813166708979821E-2</v>
      </c>
    </row>
    <row r="100" spans="1:9" ht="15" customHeight="1" x14ac:dyDescent="0.35">
      <c r="A100" s="235"/>
      <c r="B100" s="238" t="s">
        <v>2914</v>
      </c>
      <c r="F100" s="297">
        <v>1424</v>
      </c>
      <c r="G100" s="280">
        <v>9.3690990795386505E-3</v>
      </c>
      <c r="H100" s="298">
        <v>76797094.359999999</v>
      </c>
      <c r="I100" s="280">
        <v>8.6212940849968289E-3</v>
      </c>
    </row>
    <row r="101" spans="1:9" ht="15" customHeight="1" thickBot="1" x14ac:dyDescent="0.4">
      <c r="A101" s="235"/>
      <c r="B101" s="247" t="s">
        <v>2915</v>
      </c>
      <c r="C101" s="247"/>
      <c r="D101" s="247"/>
      <c r="E101" s="247"/>
      <c r="F101" s="297">
        <v>80455</v>
      </c>
      <c r="G101" s="295">
        <v>0.52934751857042284</v>
      </c>
      <c r="H101" s="298">
        <v>2616983270.48</v>
      </c>
      <c r="I101" s="280">
        <v>0.29378432320059567</v>
      </c>
    </row>
    <row r="102" spans="1:9" ht="15" customHeight="1" x14ac:dyDescent="0.35">
      <c r="A102" s="235"/>
      <c r="B102" s="256" t="s">
        <v>2916</v>
      </c>
      <c r="C102" s="256"/>
      <c r="D102" s="256"/>
      <c r="E102" s="256"/>
      <c r="F102" s="290" t="s">
        <v>941</v>
      </c>
      <c r="G102" s="299" t="s">
        <v>2890</v>
      </c>
      <c r="H102" s="290" t="s">
        <v>2891</v>
      </c>
      <c r="I102" s="290" t="s">
        <v>2892</v>
      </c>
    </row>
    <row r="103" spans="1:9" ht="15" customHeight="1" x14ac:dyDescent="0.35">
      <c r="A103" s="235"/>
      <c r="B103" s="238" t="s">
        <v>2917</v>
      </c>
      <c r="F103" s="297">
        <v>13108</v>
      </c>
      <c r="G103" s="280">
        <v>8.6243083381034161E-2</v>
      </c>
      <c r="H103" s="298">
        <v>115005575.95</v>
      </c>
      <c r="I103" s="280">
        <v>1.2910604234993203E-2</v>
      </c>
    </row>
    <row r="104" spans="1:9" ht="15" customHeight="1" x14ac:dyDescent="0.35">
      <c r="A104" s="235"/>
      <c r="B104" s="238" t="s">
        <v>2918</v>
      </c>
      <c r="F104" s="297">
        <v>15379</v>
      </c>
      <c r="G104" s="280">
        <v>0.10118495417431525</v>
      </c>
      <c r="H104" s="298">
        <v>273342493.12</v>
      </c>
      <c r="I104" s="280">
        <v>3.068561432893439E-2</v>
      </c>
    </row>
    <row r="105" spans="1:9" ht="15" customHeight="1" x14ac:dyDescent="0.35">
      <c r="A105" s="235"/>
      <c r="B105" s="238" t="s">
        <v>2919</v>
      </c>
      <c r="F105" s="297">
        <v>6012</v>
      </c>
      <c r="G105" s="280">
        <v>3.9555494147602788E-2</v>
      </c>
      <c r="H105" s="298">
        <v>171016260.34</v>
      </c>
      <c r="I105" s="280">
        <v>1.9198401788433496E-2</v>
      </c>
    </row>
    <row r="106" spans="1:9" ht="15" customHeight="1" x14ac:dyDescent="0.35">
      <c r="A106" s="235"/>
      <c r="B106" s="238" t="s">
        <v>2920</v>
      </c>
      <c r="F106" s="297">
        <v>6588</v>
      </c>
      <c r="G106" s="280">
        <v>4.3345242089888082E-2</v>
      </c>
      <c r="H106" s="298">
        <v>213771895.41</v>
      </c>
      <c r="I106" s="280">
        <v>2.3998178483126582E-2</v>
      </c>
    </row>
    <row r="107" spans="1:9" ht="15" customHeight="1" x14ac:dyDescent="0.35">
      <c r="A107" s="235"/>
      <c r="B107" s="238" t="s">
        <v>2921</v>
      </c>
      <c r="F107" s="297">
        <v>7465</v>
      </c>
      <c r="G107" s="280">
        <v>4.9115396508957888E-2</v>
      </c>
      <c r="H107" s="298">
        <v>291573433.25</v>
      </c>
      <c r="I107" s="280">
        <v>3.2732232076865292E-2</v>
      </c>
    </row>
    <row r="108" spans="1:9" ht="15" customHeight="1" x14ac:dyDescent="0.35">
      <c r="A108" s="235"/>
      <c r="B108" s="238" t="s">
        <v>2922</v>
      </c>
      <c r="F108" s="297">
        <v>7051</v>
      </c>
      <c r="G108" s="280">
        <v>4.639151517544033E-2</v>
      </c>
      <c r="H108" s="298">
        <v>333037231.69</v>
      </c>
      <c r="I108" s="280">
        <v>3.7386986312182603E-2</v>
      </c>
    </row>
    <row r="109" spans="1:9" ht="15" customHeight="1" x14ac:dyDescent="0.35">
      <c r="A109" s="235"/>
      <c r="B109" s="238" t="s">
        <v>2923</v>
      </c>
      <c r="F109" s="297">
        <v>8191</v>
      </c>
      <c r="G109" s="280">
        <v>5.3892057977879979E-2</v>
      </c>
      <c r="H109" s="298">
        <v>409507953.63</v>
      </c>
      <c r="I109" s="280">
        <v>4.5971641607163986E-2</v>
      </c>
    </row>
    <row r="110" spans="1:9" ht="15" customHeight="1" x14ac:dyDescent="0.35">
      <c r="A110" s="235"/>
      <c r="B110" s="238" t="s">
        <v>2924</v>
      </c>
      <c r="F110" s="297">
        <v>10208</v>
      </c>
      <c r="G110" s="280">
        <v>6.7162755199389426E-2</v>
      </c>
      <c r="H110" s="298">
        <v>560317944.85000002</v>
      </c>
      <c r="I110" s="280">
        <v>6.2901673870736335E-2</v>
      </c>
    </row>
    <row r="111" spans="1:9" ht="15" customHeight="1" x14ac:dyDescent="0.35">
      <c r="A111" s="235"/>
      <c r="B111" s="238" t="s">
        <v>2925</v>
      </c>
      <c r="F111" s="297">
        <v>13062</v>
      </c>
      <c r="G111" s="280">
        <v>8.5940429899532197E-2</v>
      </c>
      <c r="H111" s="298">
        <v>762153042.36000001</v>
      </c>
      <c r="I111" s="280">
        <v>8.5559819296796194E-2</v>
      </c>
    </row>
    <row r="112" spans="1:9" ht="15" customHeight="1" x14ac:dyDescent="0.35">
      <c r="A112" s="235"/>
      <c r="B112" s="238" t="s">
        <v>2926</v>
      </c>
      <c r="F112" s="297">
        <v>12799</v>
      </c>
      <c r="G112" s="280">
        <v>8.4210041516162348E-2</v>
      </c>
      <c r="H112" s="298">
        <v>862839070.77999997</v>
      </c>
      <c r="I112" s="280">
        <v>9.6862901379434097E-2</v>
      </c>
    </row>
    <row r="113" spans="1:9" ht="15" customHeight="1" x14ac:dyDescent="0.35">
      <c r="A113" s="235"/>
      <c r="B113" s="238" t="s">
        <v>2927</v>
      </c>
      <c r="F113" s="297">
        <v>12361</v>
      </c>
      <c r="G113" s="280">
        <v>8.1328254018382909E-2</v>
      </c>
      <c r="H113" s="298">
        <v>976109229.32000005</v>
      </c>
      <c r="I113" s="280">
        <v>0.10957868647476431</v>
      </c>
    </row>
    <row r="114" spans="1:9" ht="15" customHeight="1" x14ac:dyDescent="0.35">
      <c r="A114" s="235"/>
      <c r="B114" s="238" t="s">
        <v>2928</v>
      </c>
      <c r="F114" s="297">
        <v>7240</v>
      </c>
      <c r="G114" s="280">
        <v>4.7635026219002688E-2</v>
      </c>
      <c r="H114" s="298">
        <v>623557027.07000005</v>
      </c>
      <c r="I114" s="280">
        <v>7.0000936284600329E-2</v>
      </c>
    </row>
    <row r="115" spans="1:9" ht="15" customHeight="1" x14ac:dyDescent="0.35">
      <c r="A115" s="235"/>
      <c r="B115" s="238" t="s">
        <v>2929</v>
      </c>
      <c r="F115" s="297">
        <v>6549</v>
      </c>
      <c r="G115" s="280">
        <v>4.308864457296252E-2</v>
      </c>
      <c r="H115" s="298">
        <v>585827263.26999998</v>
      </c>
      <c r="I115" s="280">
        <v>6.5765367319549864E-2</v>
      </c>
    </row>
    <row r="116" spans="1:9" ht="15" customHeight="1" x14ac:dyDescent="0.35">
      <c r="A116" s="235"/>
      <c r="B116" s="238" t="s">
        <v>2930</v>
      </c>
      <c r="F116" s="297">
        <v>25675</v>
      </c>
      <c r="G116" s="280">
        <v>0.16892669864266494</v>
      </c>
      <c r="H116" s="298">
        <v>2707533525.0300002</v>
      </c>
      <c r="I116" s="280">
        <v>0.30394955640964638</v>
      </c>
    </row>
    <row r="117" spans="1:9" ht="15" customHeight="1" thickBot="1" x14ac:dyDescent="0.4">
      <c r="A117" s="235"/>
      <c r="B117" s="247" t="s">
        <v>2931</v>
      </c>
      <c r="C117" s="247"/>
      <c r="D117" s="247"/>
      <c r="E117" s="247"/>
      <c r="F117" s="297">
        <v>301</v>
      </c>
      <c r="G117" s="295">
        <v>1.9804064767845043E-3</v>
      </c>
      <c r="H117" s="298">
        <v>22246436.760000002</v>
      </c>
      <c r="I117" s="280">
        <v>2.4974001327729926E-3</v>
      </c>
    </row>
    <row r="118" spans="1:9" ht="15" customHeight="1" x14ac:dyDescent="0.35">
      <c r="A118" s="235"/>
      <c r="B118" s="256" t="s">
        <v>2932</v>
      </c>
      <c r="C118" s="256"/>
      <c r="D118" s="256"/>
      <c r="E118" s="256"/>
      <c r="F118" s="290" t="s">
        <v>941</v>
      </c>
      <c r="G118" s="299" t="s">
        <v>2890</v>
      </c>
      <c r="H118" s="290" t="s">
        <v>2891</v>
      </c>
      <c r="I118" s="290" t="s">
        <v>2892</v>
      </c>
    </row>
    <row r="119" spans="1:9" ht="15" customHeight="1" x14ac:dyDescent="0.35">
      <c r="A119" s="235"/>
      <c r="B119" s="238" t="s">
        <v>2933</v>
      </c>
      <c r="F119" s="297">
        <v>65250</v>
      </c>
      <c r="G119" s="280">
        <v>0.42930738408700631</v>
      </c>
      <c r="H119" s="298">
        <v>1994590612.6799998</v>
      </c>
      <c r="I119" s="280">
        <v>0.22391409980277649</v>
      </c>
    </row>
    <row r="120" spans="1:9" ht="15" customHeight="1" x14ac:dyDescent="0.35">
      <c r="A120" s="235"/>
      <c r="B120" s="238" t="s">
        <v>2934</v>
      </c>
      <c r="F120" s="297">
        <v>22232</v>
      </c>
      <c r="G120" s="280">
        <v>0.14627374349459502</v>
      </c>
      <c r="H120" s="298">
        <v>1331137941.0599999</v>
      </c>
      <c r="I120" s="280">
        <v>0.14943445130591834</v>
      </c>
    </row>
    <row r="121" spans="1:9" ht="15" customHeight="1" x14ac:dyDescent="0.35">
      <c r="A121" s="235"/>
      <c r="B121" s="238" t="s">
        <v>2935</v>
      </c>
      <c r="F121" s="297">
        <v>24546</v>
      </c>
      <c r="G121" s="280">
        <v>0.1614985294988453</v>
      </c>
      <c r="H121" s="298">
        <v>1710668671.8299999</v>
      </c>
      <c r="I121" s="280">
        <v>0.19204082947074355</v>
      </c>
    </row>
    <row r="122" spans="1:9" ht="15" customHeight="1" x14ac:dyDescent="0.35">
      <c r="A122" s="235"/>
      <c r="B122" s="238" t="s">
        <v>2936</v>
      </c>
      <c r="F122" s="297">
        <v>23259</v>
      </c>
      <c r="G122" s="280">
        <v>0.15303081144030159</v>
      </c>
      <c r="H122" s="298">
        <v>2037744502.3299999</v>
      </c>
      <c r="I122" s="280">
        <v>0.22875858482769343</v>
      </c>
    </row>
    <row r="123" spans="1:9" ht="15" customHeight="1" x14ac:dyDescent="0.35">
      <c r="A123" s="235"/>
      <c r="B123" s="238" t="s">
        <v>2937</v>
      </c>
      <c r="F123" s="297">
        <v>16700</v>
      </c>
      <c r="G123" s="280">
        <v>0.10987637263222996</v>
      </c>
      <c r="H123" s="298">
        <v>1833463134.8</v>
      </c>
      <c r="I123" s="280">
        <v>0.20582581946412828</v>
      </c>
    </row>
    <row r="124" spans="1:9" ht="15" customHeight="1" thickBot="1" x14ac:dyDescent="0.4">
      <c r="A124" s="235"/>
      <c r="B124" s="247" t="s">
        <v>2938</v>
      </c>
      <c r="C124" s="247"/>
      <c r="D124" s="247"/>
      <c r="E124" s="252"/>
      <c r="F124" s="297">
        <v>2</v>
      </c>
      <c r="G124" s="295">
        <v>1.3158847021823948E-5</v>
      </c>
      <c r="H124" s="298">
        <v>233520.13</v>
      </c>
      <c r="I124" s="280">
        <v>2.6215128739887531E-5</v>
      </c>
    </row>
    <row r="125" spans="1:9" ht="15" customHeight="1" x14ac:dyDescent="0.35">
      <c r="A125" s="235"/>
      <c r="B125" s="256" t="s">
        <v>2939</v>
      </c>
      <c r="C125" s="256"/>
      <c r="D125" s="256"/>
      <c r="E125" s="256"/>
      <c r="F125" s="290" t="s">
        <v>941</v>
      </c>
      <c r="G125" s="299" t="s">
        <v>2890</v>
      </c>
      <c r="H125" s="290" t="s">
        <v>2891</v>
      </c>
      <c r="I125" s="290" t="s">
        <v>2892</v>
      </c>
    </row>
    <row r="126" spans="1:9" ht="15" customHeight="1" x14ac:dyDescent="0.35">
      <c r="A126" s="235"/>
      <c r="B126" s="238" t="s">
        <v>2940</v>
      </c>
      <c r="F126" s="297">
        <v>123274</v>
      </c>
      <c r="G126" s="280">
        <v>0.8110718538841627</v>
      </c>
      <c r="H126" s="298">
        <v>7991889544.0600004</v>
      </c>
      <c r="I126" s="280">
        <v>0.89717495991670604</v>
      </c>
    </row>
    <row r="127" spans="1:9" ht="15" customHeight="1" x14ac:dyDescent="0.35">
      <c r="A127" s="235"/>
      <c r="B127" s="238" t="s">
        <v>2941</v>
      </c>
      <c r="F127" s="297">
        <v>25081</v>
      </c>
      <c r="G127" s="280">
        <v>0.16501852107718321</v>
      </c>
      <c r="H127" s="298">
        <v>639352874.04999995</v>
      </c>
      <c r="I127" s="280">
        <v>7.1774188818059692E-2</v>
      </c>
    </row>
    <row r="128" spans="1:9" ht="15" customHeight="1" x14ac:dyDescent="0.35">
      <c r="A128" s="235"/>
      <c r="B128" s="238" t="s">
        <v>2942</v>
      </c>
      <c r="F128" s="297">
        <v>1779</v>
      </c>
      <c r="G128" s="280">
        <v>1.1704794425912402E-2</v>
      </c>
      <c r="H128" s="298">
        <v>162952537.66999999</v>
      </c>
      <c r="I128" s="280">
        <v>1.8293162792905358E-2</v>
      </c>
    </row>
    <row r="129" spans="1:9" ht="15" customHeight="1" thickBot="1" x14ac:dyDescent="0.4">
      <c r="A129" s="235"/>
      <c r="B129" s="247" t="s">
        <v>2943</v>
      </c>
      <c r="C129" s="247"/>
      <c r="D129" s="247"/>
      <c r="E129" s="247"/>
      <c r="F129" s="297">
        <v>1855</v>
      </c>
      <c r="G129" s="295">
        <v>1.2204830612741711E-2</v>
      </c>
      <c r="H129" s="298">
        <v>113643427.05</v>
      </c>
      <c r="I129" s="280">
        <v>1.275768847232899E-2</v>
      </c>
    </row>
    <row r="130" spans="1:9" ht="15" customHeight="1" x14ac:dyDescent="0.35">
      <c r="A130" s="235"/>
      <c r="B130" s="256" t="s">
        <v>2944</v>
      </c>
      <c r="F130" s="290" t="s">
        <v>941</v>
      </c>
      <c r="G130" s="299" t="s">
        <v>2890</v>
      </c>
      <c r="H130" s="290" t="s">
        <v>2891</v>
      </c>
      <c r="I130" s="290" t="s">
        <v>2892</v>
      </c>
    </row>
    <row r="131" spans="1:9" ht="15" customHeight="1" x14ac:dyDescent="0.35">
      <c r="A131" s="235"/>
      <c r="B131" s="256" t="s">
        <v>711</v>
      </c>
      <c r="C131" s="256"/>
      <c r="D131" s="256"/>
      <c r="E131" s="256"/>
      <c r="F131" s="300">
        <v>151989</v>
      </c>
      <c r="G131" s="301">
        <v>1</v>
      </c>
      <c r="H131" s="302">
        <v>8907838382.8299999</v>
      </c>
      <c r="I131" s="301">
        <v>1</v>
      </c>
    </row>
    <row r="132" spans="1:9" ht="15" customHeight="1" x14ac:dyDescent="0.35">
      <c r="A132" s="235"/>
      <c r="B132" s="260" t="s">
        <v>2945</v>
      </c>
      <c r="F132" s="303">
        <v>88987</v>
      </c>
      <c r="G132" s="280">
        <v>0.5854831599655238</v>
      </c>
      <c r="H132" s="276">
        <v>4990813934.1400003</v>
      </c>
      <c r="I132" s="280">
        <v>0.56027216925712009</v>
      </c>
    </row>
    <row r="133" spans="1:9" ht="15" customHeight="1" x14ac:dyDescent="0.35">
      <c r="A133" s="235"/>
      <c r="B133" s="260" t="s">
        <v>2946</v>
      </c>
      <c r="F133" s="303">
        <v>62354</v>
      </c>
      <c r="G133" s="280">
        <v>0.41025337359940522</v>
      </c>
      <c r="H133" s="276">
        <v>3876084857.5599999</v>
      </c>
      <c r="I133" s="280">
        <v>0.43513192437698633</v>
      </c>
    </row>
    <row r="134" spans="1:9" ht="15" customHeight="1" x14ac:dyDescent="0.35">
      <c r="A134" s="235"/>
      <c r="B134" s="260" t="s">
        <v>2900</v>
      </c>
      <c r="F134" s="303">
        <v>648</v>
      </c>
      <c r="G134" s="280">
        <v>4.2634664350709589E-3</v>
      </c>
      <c r="H134" s="276">
        <v>40939591.130000003</v>
      </c>
      <c r="I134" s="280">
        <v>4.5959063658936282E-3</v>
      </c>
    </row>
    <row r="135" spans="1:9" ht="15" customHeight="1" thickBot="1" x14ac:dyDescent="0.4">
      <c r="A135" s="235"/>
      <c r="B135" s="256" t="s">
        <v>713</v>
      </c>
      <c r="C135" s="256"/>
      <c r="D135" s="256"/>
      <c r="E135" s="256"/>
      <c r="F135" s="300">
        <v>0</v>
      </c>
      <c r="G135" s="301">
        <v>0</v>
      </c>
      <c r="H135" s="302">
        <v>0</v>
      </c>
      <c r="I135" s="301">
        <v>0</v>
      </c>
    </row>
    <row r="136" spans="1:9" ht="15" customHeight="1" x14ac:dyDescent="0.35">
      <c r="A136" s="235"/>
      <c r="B136" s="288" t="s">
        <v>2947</v>
      </c>
      <c r="C136" s="288"/>
      <c r="D136" s="288"/>
      <c r="E136" s="288"/>
      <c r="F136" s="290" t="s">
        <v>941</v>
      </c>
      <c r="G136" s="290" t="s">
        <v>2890</v>
      </c>
      <c r="H136" s="290" t="s">
        <v>2891</v>
      </c>
      <c r="I136" s="290" t="s">
        <v>2892</v>
      </c>
    </row>
    <row r="137" spans="1:9" ht="15" customHeight="1" x14ac:dyDescent="0.35">
      <c r="A137" s="235"/>
      <c r="B137" s="256" t="s">
        <v>800</v>
      </c>
      <c r="C137" s="256"/>
      <c r="D137" s="256"/>
      <c r="E137" s="256"/>
      <c r="F137" s="300">
        <v>151989</v>
      </c>
      <c r="G137" s="301">
        <v>1</v>
      </c>
      <c r="H137" s="302">
        <v>8907838382.8299999</v>
      </c>
      <c r="I137" s="301">
        <v>1</v>
      </c>
    </row>
    <row r="138" spans="1:9" ht="15" customHeight="1" x14ac:dyDescent="0.35">
      <c r="A138" s="235"/>
      <c r="B138" s="260" t="s">
        <v>2948</v>
      </c>
      <c r="F138" s="297">
        <v>53719</v>
      </c>
      <c r="G138" s="280">
        <v>0.35344005158268033</v>
      </c>
      <c r="H138" s="298">
        <v>3412254880.6300001</v>
      </c>
      <c r="I138" s="280">
        <v>0.38306205545973709</v>
      </c>
    </row>
    <row r="139" spans="1:9" ht="15" customHeight="1" x14ac:dyDescent="0.35">
      <c r="A139" s="235"/>
      <c r="B139" s="260" t="s">
        <v>2949</v>
      </c>
      <c r="F139" s="297">
        <v>42466</v>
      </c>
      <c r="G139" s="280">
        <v>0.27940179881438787</v>
      </c>
      <c r="H139" s="298">
        <v>2462265341.0799999</v>
      </c>
      <c r="I139" s="280">
        <v>0.27641558313698816</v>
      </c>
    </row>
    <row r="140" spans="1:9" ht="15" customHeight="1" x14ac:dyDescent="0.35">
      <c r="A140" s="235"/>
      <c r="B140" s="260" t="s">
        <v>2950</v>
      </c>
      <c r="F140" s="297">
        <v>32113</v>
      </c>
      <c r="G140" s="280">
        <v>0.21128502720591621</v>
      </c>
      <c r="H140" s="298">
        <v>1597063281.5999999</v>
      </c>
      <c r="I140" s="280">
        <v>0.17928741103771761</v>
      </c>
    </row>
    <row r="141" spans="1:9" ht="15" customHeight="1" x14ac:dyDescent="0.35">
      <c r="A141" s="235"/>
      <c r="B141" s="260" t="s">
        <v>2789</v>
      </c>
      <c r="F141" s="297">
        <v>11129</v>
      </c>
      <c r="G141" s="280">
        <v>7.3222404252939355E-2</v>
      </c>
      <c r="H141" s="298">
        <v>608467488.35000002</v>
      </c>
      <c r="I141" s="280">
        <v>6.8306974397159118E-2</v>
      </c>
    </row>
    <row r="142" spans="1:9" ht="15" customHeight="1" x14ac:dyDescent="0.35">
      <c r="A142" s="235"/>
      <c r="B142" s="260" t="s">
        <v>2790</v>
      </c>
      <c r="F142" s="297">
        <v>7803</v>
      </c>
      <c r="G142" s="280">
        <v>5.1339241655646135E-2</v>
      </c>
      <c r="H142" s="298">
        <v>544255798.74000001</v>
      </c>
      <c r="I142" s="280">
        <v>6.1098526415685958E-2</v>
      </c>
    </row>
    <row r="143" spans="1:9" ht="15" customHeight="1" x14ac:dyDescent="0.35">
      <c r="A143" s="235"/>
      <c r="B143" s="260" t="s">
        <v>2951</v>
      </c>
      <c r="F143" s="297">
        <v>2426</v>
      </c>
      <c r="G143" s="280">
        <v>1.5961681437472449E-2</v>
      </c>
      <c r="H143" s="298">
        <v>145440254.19</v>
      </c>
      <c r="I143" s="280">
        <v>1.6327221929658985E-2</v>
      </c>
    </row>
    <row r="144" spans="1:9" ht="15" customHeight="1" thickBot="1" x14ac:dyDescent="0.4">
      <c r="A144" s="235"/>
      <c r="B144" s="304" t="s">
        <v>2792</v>
      </c>
      <c r="C144" s="247"/>
      <c r="D144" s="247"/>
      <c r="E144" s="252"/>
      <c r="F144" s="297">
        <v>2333</v>
      </c>
      <c r="G144" s="295">
        <v>1.5349795050957635E-2</v>
      </c>
      <c r="H144" s="298">
        <v>138091338.24000001</v>
      </c>
      <c r="I144" s="280">
        <v>1.5502227623053115E-2</v>
      </c>
    </row>
    <row r="145" spans="1:9" ht="15" customHeight="1" x14ac:dyDescent="0.35">
      <c r="A145" s="235"/>
      <c r="B145" s="256" t="s">
        <v>2952</v>
      </c>
      <c r="C145" s="256"/>
      <c r="D145" s="256"/>
      <c r="E145" s="256"/>
      <c r="F145" s="290" t="s">
        <v>941</v>
      </c>
      <c r="G145" s="299" t="s">
        <v>2890</v>
      </c>
      <c r="H145" s="290" t="s">
        <v>2891</v>
      </c>
      <c r="I145" s="290" t="s">
        <v>2892</v>
      </c>
    </row>
    <row r="146" spans="1:9" ht="15" customHeight="1" x14ac:dyDescent="0.35">
      <c r="A146" s="235"/>
      <c r="B146" s="275" t="s">
        <v>2953</v>
      </c>
      <c r="C146" s="275"/>
      <c r="D146" s="275"/>
      <c r="E146" s="275"/>
      <c r="F146" s="303">
        <v>146</v>
      </c>
      <c r="G146" s="280">
        <v>9.6059583259314814E-4</v>
      </c>
      <c r="H146" s="276">
        <v>10471360.98</v>
      </c>
      <c r="I146" s="280">
        <v>1.1755221109740512E-3</v>
      </c>
    </row>
    <row r="147" spans="1:9" ht="15" customHeight="1" x14ac:dyDescent="0.35">
      <c r="A147" s="235"/>
      <c r="B147" s="275" t="s">
        <v>2954</v>
      </c>
      <c r="C147" s="275"/>
      <c r="D147" s="275"/>
      <c r="E147" s="275"/>
      <c r="F147" s="303">
        <v>1</v>
      </c>
      <c r="G147" s="280">
        <v>6.5794235109119741E-6</v>
      </c>
      <c r="H147" s="276">
        <v>140332.54999999999</v>
      </c>
      <c r="I147" s="280">
        <v>1.5753827580717361E-5</v>
      </c>
    </row>
    <row r="148" spans="1:9" ht="15" customHeight="1" thickBot="1" x14ac:dyDescent="0.4">
      <c r="A148" s="235"/>
      <c r="B148" s="305" t="s">
        <v>2955</v>
      </c>
      <c r="C148" s="305"/>
      <c r="D148" s="305"/>
      <c r="E148" s="305"/>
      <c r="F148" s="306">
        <v>0</v>
      </c>
      <c r="G148" s="295">
        <v>0</v>
      </c>
      <c r="H148" s="307">
        <v>0</v>
      </c>
      <c r="I148" s="295">
        <v>0</v>
      </c>
    </row>
    <row r="149" spans="1:9" ht="15" customHeight="1" x14ac:dyDescent="0.35">
      <c r="A149" s="235"/>
      <c r="B149" s="308" t="s">
        <v>2956</v>
      </c>
      <c r="C149" s="275"/>
      <c r="D149" s="275"/>
      <c r="E149" s="275"/>
      <c r="F149" s="275"/>
      <c r="H149" s="299" t="s">
        <v>2957</v>
      </c>
      <c r="I149" s="280"/>
    </row>
    <row r="150" spans="1:9" ht="15" customHeight="1" x14ac:dyDescent="0.35">
      <c r="A150" s="235"/>
      <c r="C150" s="275"/>
      <c r="D150" s="275"/>
      <c r="E150" s="275"/>
      <c r="F150" s="275"/>
      <c r="G150" s="235"/>
      <c r="H150" s="299" t="s">
        <v>2958</v>
      </c>
      <c r="I150" s="309" t="s">
        <v>2959</v>
      </c>
    </row>
    <row r="151" spans="1:9" ht="15" customHeight="1" x14ac:dyDescent="0.35">
      <c r="A151" s="235"/>
      <c r="B151" s="275"/>
      <c r="C151" s="275"/>
      <c r="D151" s="275"/>
      <c r="E151" s="275"/>
      <c r="F151" s="275"/>
      <c r="G151" s="235"/>
      <c r="H151" s="310">
        <v>46112</v>
      </c>
      <c r="I151" s="311">
        <v>9089783437.1600018</v>
      </c>
    </row>
    <row r="152" spans="1:9" ht="15" customHeight="1" x14ac:dyDescent="0.35">
      <c r="A152" s="235"/>
      <c r="B152" s="275"/>
      <c r="C152" s="275"/>
      <c r="D152" s="275"/>
      <c r="E152" s="275"/>
      <c r="F152" s="275"/>
      <c r="G152" s="235"/>
      <c r="H152" s="310">
        <v>46477</v>
      </c>
      <c r="I152" s="311">
        <v>8705994080.3299904</v>
      </c>
    </row>
    <row r="153" spans="1:9" ht="15" customHeight="1" x14ac:dyDescent="0.35">
      <c r="A153" s="235"/>
      <c r="B153" s="275"/>
      <c r="C153" s="275"/>
      <c r="D153" s="275"/>
      <c r="E153" s="275"/>
      <c r="F153" s="275"/>
      <c r="G153" s="235"/>
      <c r="H153" s="310">
        <v>46843</v>
      </c>
      <c r="I153" s="311">
        <v>8360771523.1099997</v>
      </c>
    </row>
    <row r="154" spans="1:9" ht="15" customHeight="1" x14ac:dyDescent="0.35">
      <c r="A154" s="235"/>
      <c r="B154" s="275"/>
      <c r="C154" s="275"/>
      <c r="D154" s="275"/>
      <c r="E154" s="275"/>
      <c r="F154" s="275"/>
      <c r="G154" s="235"/>
      <c r="H154" s="310">
        <v>47208</v>
      </c>
      <c r="I154" s="311">
        <v>8011743957.1299896</v>
      </c>
    </row>
    <row r="155" spans="1:9" ht="15" customHeight="1" x14ac:dyDescent="0.35">
      <c r="A155" s="235"/>
      <c r="B155" s="275"/>
      <c r="C155" s="275"/>
      <c r="D155" s="275"/>
      <c r="E155" s="275"/>
      <c r="F155" s="275"/>
      <c r="G155" s="235"/>
      <c r="H155" s="310">
        <v>47573</v>
      </c>
      <c r="I155" s="311">
        <v>7584007234.0999899</v>
      </c>
    </row>
    <row r="156" spans="1:9" ht="15" customHeight="1" x14ac:dyDescent="0.35">
      <c r="A156" s="235"/>
      <c r="B156" s="275"/>
      <c r="C156" s="275"/>
      <c r="D156" s="275"/>
      <c r="E156" s="275"/>
      <c r="F156" s="275"/>
      <c r="G156" s="235"/>
      <c r="H156" s="310">
        <v>47938</v>
      </c>
      <c r="I156" s="311">
        <v>7233602307.5500107</v>
      </c>
    </row>
    <row r="157" spans="1:9" ht="15" customHeight="1" x14ac:dyDescent="0.35">
      <c r="A157" s="235"/>
      <c r="B157" s="275"/>
      <c r="C157" s="275"/>
      <c r="D157" s="275"/>
      <c r="E157" s="275"/>
      <c r="F157" s="275"/>
      <c r="G157" s="235"/>
      <c r="H157" s="310">
        <v>48304</v>
      </c>
      <c r="I157" s="311">
        <v>6887898723.06001</v>
      </c>
    </row>
    <row r="158" spans="1:9" ht="15" customHeight="1" x14ac:dyDescent="0.35">
      <c r="A158" s="235"/>
      <c r="B158" s="275"/>
      <c r="C158" s="275"/>
      <c r="D158" s="275"/>
      <c r="E158" s="275"/>
      <c r="F158" s="275"/>
      <c r="G158" s="235"/>
      <c r="H158" s="310">
        <v>48669</v>
      </c>
      <c r="I158" s="311">
        <v>6487905134.1700001</v>
      </c>
    </row>
    <row r="159" spans="1:9" ht="15" customHeight="1" x14ac:dyDescent="0.35">
      <c r="A159" s="235"/>
      <c r="B159" s="275"/>
      <c r="C159" s="275"/>
      <c r="D159" s="275"/>
      <c r="E159" s="275"/>
      <c r="F159" s="275"/>
      <c r="G159" s="235"/>
      <c r="H159" s="310">
        <v>49034</v>
      </c>
      <c r="I159" s="311">
        <v>6154419326.4800091</v>
      </c>
    </row>
    <row r="160" spans="1:9" ht="15" customHeight="1" x14ac:dyDescent="0.35">
      <c r="A160" s="235"/>
      <c r="B160" s="275"/>
      <c r="C160" s="275"/>
      <c r="D160" s="275"/>
      <c r="E160" s="275"/>
      <c r="F160" s="275"/>
      <c r="G160" s="235"/>
      <c r="H160" s="310">
        <v>49399</v>
      </c>
      <c r="I160" s="311">
        <v>5823044916.1399994</v>
      </c>
    </row>
    <row r="161" spans="1:9" ht="15" customHeight="1" x14ac:dyDescent="0.35">
      <c r="A161" s="235"/>
      <c r="B161" s="275"/>
      <c r="C161" s="275"/>
      <c r="D161" s="275"/>
      <c r="E161" s="275"/>
      <c r="F161" s="275"/>
      <c r="G161" s="235"/>
      <c r="H161" s="310">
        <v>49765</v>
      </c>
      <c r="I161" s="311">
        <v>5492623679.6399994</v>
      </c>
    </row>
    <row r="162" spans="1:9" ht="15" customHeight="1" x14ac:dyDescent="0.35">
      <c r="A162" s="235"/>
      <c r="B162" s="275"/>
      <c r="C162" s="275"/>
      <c r="D162" s="275"/>
      <c r="E162" s="275"/>
      <c r="F162" s="275"/>
      <c r="G162" s="235"/>
      <c r="H162" s="310">
        <v>50130</v>
      </c>
      <c r="I162" s="311">
        <v>5163291797.3000002</v>
      </c>
    </row>
    <row r="163" spans="1:9" ht="15" customHeight="1" x14ac:dyDescent="0.35">
      <c r="A163" s="235"/>
      <c r="B163" s="275"/>
      <c r="C163" s="275"/>
      <c r="D163" s="275"/>
      <c r="E163" s="275"/>
      <c r="F163" s="275"/>
      <c r="G163" s="235"/>
      <c r="H163" s="310">
        <v>51956</v>
      </c>
      <c r="I163" s="311">
        <v>3559298675.7399998</v>
      </c>
    </row>
    <row r="164" spans="1:9" ht="15" customHeight="1" x14ac:dyDescent="0.35">
      <c r="A164" s="235"/>
      <c r="B164" s="275"/>
      <c r="C164" s="275"/>
      <c r="D164" s="275"/>
      <c r="E164" s="275"/>
      <c r="F164" s="275"/>
      <c r="G164" s="235"/>
      <c r="H164" s="310">
        <v>53782</v>
      </c>
      <c r="I164" s="311">
        <v>2100701404.27</v>
      </c>
    </row>
    <row r="165" spans="1:9" ht="15" customHeight="1" x14ac:dyDescent="0.35">
      <c r="A165" s="235"/>
      <c r="B165" s="275"/>
      <c r="C165" s="275"/>
      <c r="D165" s="275"/>
      <c r="E165" s="275"/>
      <c r="F165" s="275"/>
      <c r="G165" s="235"/>
      <c r="H165" s="310">
        <v>55609</v>
      </c>
      <c r="I165" s="311">
        <v>1021466280.26</v>
      </c>
    </row>
    <row r="166" spans="1:9" ht="15" customHeight="1" x14ac:dyDescent="0.35">
      <c r="A166" s="235"/>
      <c r="B166" s="275"/>
      <c r="C166" s="275"/>
      <c r="D166" s="275"/>
      <c r="E166" s="275"/>
      <c r="F166" s="275"/>
      <c r="G166" s="235"/>
      <c r="H166" s="310">
        <v>57435</v>
      </c>
      <c r="I166" s="311">
        <v>351486889.24000001</v>
      </c>
    </row>
    <row r="167" spans="1:9" ht="15" customHeight="1" x14ac:dyDescent="0.35">
      <c r="A167" s="235"/>
      <c r="B167" s="275"/>
      <c r="C167" s="275"/>
      <c r="D167" s="275"/>
      <c r="E167" s="275"/>
      <c r="F167" s="275"/>
      <c r="G167" s="235"/>
      <c r="H167" s="310">
        <v>59261</v>
      </c>
      <c r="I167" s="311">
        <v>30540561.609999999</v>
      </c>
    </row>
    <row r="168" spans="1:9" ht="15" customHeight="1" x14ac:dyDescent="0.35">
      <c r="A168" s="235"/>
      <c r="B168" s="275"/>
      <c r="C168" s="275"/>
      <c r="D168" s="275"/>
      <c r="E168" s="275"/>
      <c r="F168" s="275"/>
      <c r="G168" s="235"/>
      <c r="H168" s="310"/>
      <c r="I168" s="311"/>
    </row>
    <row r="169" spans="1:9" ht="15" customHeight="1" x14ac:dyDescent="0.35">
      <c r="A169" s="235"/>
      <c r="B169" s="275"/>
      <c r="C169" s="275"/>
      <c r="D169" s="275"/>
      <c r="E169" s="275"/>
      <c r="F169" s="275"/>
      <c r="G169" s="235"/>
      <c r="H169" s="310"/>
      <c r="I169" s="311"/>
    </row>
    <row r="170" spans="1:9" ht="15" customHeight="1" thickBot="1" x14ac:dyDescent="0.4">
      <c r="A170" s="235"/>
      <c r="B170" s="278"/>
      <c r="C170" s="278"/>
      <c r="D170" s="278"/>
      <c r="E170" s="278"/>
      <c r="F170" s="278"/>
      <c r="G170" s="312"/>
      <c r="H170" s="313"/>
      <c r="I170" s="314"/>
    </row>
    <row r="171" spans="1:9" ht="15" customHeight="1" x14ac:dyDescent="0.3">
      <c r="A171" s="235"/>
      <c r="B171" s="315" t="s">
        <v>2960</v>
      </c>
      <c r="C171" s="275"/>
      <c r="D171" s="275"/>
      <c r="E171" s="275"/>
      <c r="F171" s="275"/>
      <c r="G171" s="275"/>
      <c r="H171" s="280"/>
      <c r="I171" s="280"/>
    </row>
    <row r="172" spans="1:9" ht="15" customHeight="1" x14ac:dyDescent="0.2">
      <c r="A172" s="235"/>
      <c r="B172" s="315"/>
      <c r="C172" s="261"/>
      <c r="D172" s="235"/>
      <c r="E172" s="235"/>
      <c r="F172" s="235"/>
      <c r="G172" s="235"/>
    </row>
    <row r="173" spans="1:9" ht="15" customHeight="1" x14ac:dyDescent="0.35">
      <c r="A173" s="235"/>
      <c r="B173" s="244" t="s">
        <v>2961</v>
      </c>
      <c r="C173" s="316">
        <v>46477</v>
      </c>
      <c r="D173" s="316">
        <v>46843</v>
      </c>
      <c r="E173" s="316">
        <v>47208</v>
      </c>
      <c r="F173" s="316">
        <v>47573</v>
      </c>
      <c r="G173" s="316">
        <v>47938</v>
      </c>
      <c r="H173" s="316">
        <v>49765</v>
      </c>
      <c r="I173" s="316"/>
    </row>
    <row r="174" spans="1:9" ht="15" customHeight="1" thickBot="1" x14ac:dyDescent="0.4">
      <c r="A174" s="235"/>
      <c r="B174" s="317" t="s">
        <v>2962</v>
      </c>
      <c r="C174" s="318" t="s">
        <v>2963</v>
      </c>
      <c r="D174" s="318" t="s">
        <v>2964</v>
      </c>
      <c r="E174" s="318" t="s">
        <v>2965</v>
      </c>
      <c r="F174" s="318" t="s">
        <v>2966</v>
      </c>
      <c r="G174" s="318" t="s">
        <v>2967</v>
      </c>
      <c r="H174" s="319" t="s">
        <v>2968</v>
      </c>
      <c r="I174" s="318" t="s">
        <v>2969</v>
      </c>
    </row>
    <row r="175" spans="1:9" ht="15" customHeight="1" x14ac:dyDescent="0.35">
      <c r="A175" s="235"/>
      <c r="B175" s="320" t="s">
        <v>2970</v>
      </c>
      <c r="C175" s="321">
        <v>340544302.50001138</v>
      </c>
      <c r="D175" s="321">
        <v>345222557.21999073</v>
      </c>
      <c r="E175" s="321">
        <v>349027565.98001003</v>
      </c>
      <c r="F175" s="321">
        <v>351036723.02999973</v>
      </c>
      <c r="G175" s="321">
        <v>350404926.54997921</v>
      </c>
      <c r="H175" s="321">
        <v>1678978627.9100113</v>
      </c>
      <c r="I175" s="321">
        <v>5492623679.6399994</v>
      </c>
    </row>
    <row r="176" spans="1:9" ht="15" customHeight="1" x14ac:dyDescent="0.35">
      <c r="A176" s="235"/>
      <c r="B176" s="322" t="s">
        <v>2971</v>
      </c>
      <c r="C176" s="323">
        <v>0</v>
      </c>
      <c r="D176" s="323">
        <v>0</v>
      </c>
      <c r="E176" s="323">
        <v>0</v>
      </c>
      <c r="F176" s="323">
        <v>0</v>
      </c>
      <c r="G176" s="323">
        <v>0</v>
      </c>
      <c r="H176" s="323">
        <v>0</v>
      </c>
      <c r="I176" s="323">
        <v>0</v>
      </c>
    </row>
    <row r="177" spans="1:9" ht="15" customHeight="1" thickBot="1" x14ac:dyDescent="0.4">
      <c r="A177" s="235"/>
      <c r="B177" s="317" t="s">
        <v>2972</v>
      </c>
      <c r="C177" s="323">
        <v>43245054.329999998</v>
      </c>
      <c r="D177" s="323">
        <v>0</v>
      </c>
      <c r="E177" s="323">
        <v>0</v>
      </c>
      <c r="F177" s="323">
        <v>76700000</v>
      </c>
      <c r="G177" s="323">
        <v>0</v>
      </c>
      <c r="H177" s="323">
        <v>62000000</v>
      </c>
      <c r="I177" s="276">
        <v>0</v>
      </c>
    </row>
    <row r="178" spans="1:9" ht="15" customHeight="1" thickBot="1" x14ac:dyDescent="0.4">
      <c r="A178" s="235"/>
      <c r="B178" s="324" t="s">
        <v>2850</v>
      </c>
      <c r="C178" s="325">
        <v>383789356.83001137</v>
      </c>
      <c r="D178" s="325">
        <v>345222557.21999073</v>
      </c>
      <c r="E178" s="325">
        <v>349027565.98001003</v>
      </c>
      <c r="F178" s="325">
        <v>427736723.02999973</v>
      </c>
      <c r="G178" s="325">
        <v>350404926.54997921</v>
      </c>
      <c r="H178" s="325">
        <v>1740978627.9100113</v>
      </c>
      <c r="I178" s="325">
        <v>5492623679.6399994</v>
      </c>
    </row>
    <row r="179" spans="1:9" ht="15" customHeight="1" thickBot="1" x14ac:dyDescent="0.4">
      <c r="A179" s="235"/>
      <c r="B179" s="324" t="s">
        <v>2973</v>
      </c>
      <c r="C179" s="325">
        <v>0</v>
      </c>
      <c r="D179" s="325">
        <v>0</v>
      </c>
      <c r="E179" s="325">
        <v>750000000</v>
      </c>
      <c r="F179" s="325">
        <v>2550000000</v>
      </c>
      <c r="G179" s="325">
        <v>0</v>
      </c>
      <c r="H179" s="325">
        <v>3500000000</v>
      </c>
      <c r="I179" s="325">
        <v>0</v>
      </c>
    </row>
    <row r="180" spans="1:9" ht="15" customHeight="1" x14ac:dyDescent="0.3">
      <c r="A180" s="235"/>
      <c r="B180" s="315" t="s">
        <v>2974</v>
      </c>
      <c r="C180" s="326"/>
      <c r="D180" s="326"/>
      <c r="E180" s="326"/>
      <c r="F180" s="326"/>
      <c r="G180" s="326"/>
      <c r="H180" s="326"/>
      <c r="I180" s="326"/>
    </row>
    <row r="181" spans="1:9" ht="15" customHeight="1" x14ac:dyDescent="0.35">
      <c r="A181" s="235"/>
      <c r="B181" s="327"/>
      <c r="C181" s="328"/>
      <c r="D181" s="328"/>
      <c r="E181" s="328"/>
      <c r="F181" s="328"/>
      <c r="G181" s="328"/>
      <c r="H181" s="328"/>
      <c r="I181" s="329"/>
    </row>
    <row r="182" spans="1:9" ht="15" customHeight="1" thickBot="1" x14ac:dyDescent="0.4">
      <c r="A182" s="235"/>
      <c r="B182" s="244" t="s">
        <v>2975</v>
      </c>
      <c r="C182" s="250"/>
      <c r="D182" s="250"/>
      <c r="E182" s="250"/>
      <c r="F182" s="250"/>
      <c r="G182" s="250"/>
      <c r="H182" s="250"/>
      <c r="I182" s="250" t="s">
        <v>2832</v>
      </c>
    </row>
    <row r="183" spans="1:9" ht="15" customHeight="1" x14ac:dyDescent="0.35">
      <c r="A183" s="235"/>
      <c r="B183" s="330" t="s">
        <v>2976</v>
      </c>
      <c r="C183" s="330"/>
      <c r="D183" s="330"/>
      <c r="E183" s="330"/>
      <c r="F183" s="330"/>
      <c r="G183" s="330"/>
      <c r="H183" s="331"/>
      <c r="I183" s="332">
        <v>0</v>
      </c>
    </row>
    <row r="184" spans="1:9" ht="15" customHeight="1" x14ac:dyDescent="0.35">
      <c r="A184" s="235"/>
      <c r="B184" s="333" t="s">
        <v>2977</v>
      </c>
      <c r="C184" s="256"/>
      <c r="D184" s="256"/>
      <c r="E184" s="256"/>
      <c r="F184" s="256"/>
      <c r="G184" s="256"/>
      <c r="H184" s="299"/>
      <c r="I184" s="259">
        <v>0</v>
      </c>
    </row>
    <row r="185" spans="1:9" ht="15" customHeight="1" x14ac:dyDescent="0.35">
      <c r="A185" s="235"/>
      <c r="B185" s="334" t="s">
        <v>2978</v>
      </c>
      <c r="C185" s="275"/>
      <c r="D185" s="275"/>
      <c r="E185" s="275"/>
      <c r="F185" s="275"/>
      <c r="G185" s="275"/>
      <c r="H185" s="292"/>
      <c r="I185" s="263">
        <v>0</v>
      </c>
    </row>
    <row r="186" spans="1:9" ht="15" customHeight="1" x14ac:dyDescent="0.35">
      <c r="A186" s="235"/>
      <c r="B186" s="334" t="s">
        <v>2979</v>
      </c>
      <c r="C186" s="275"/>
      <c r="D186" s="275"/>
      <c r="E186" s="275"/>
      <c r="F186" s="275"/>
      <c r="G186" s="275"/>
      <c r="H186" s="292"/>
      <c r="I186" s="263">
        <v>0</v>
      </c>
    </row>
    <row r="187" spans="1:9" ht="15" customHeight="1" thickBot="1" x14ac:dyDescent="0.4">
      <c r="A187" s="235"/>
      <c r="B187" s="335" t="s">
        <v>2980</v>
      </c>
      <c r="C187" s="282"/>
      <c r="D187" s="282"/>
      <c r="E187" s="282"/>
      <c r="F187" s="282"/>
      <c r="G187" s="282"/>
      <c r="H187" s="336"/>
      <c r="I187" s="337">
        <v>0</v>
      </c>
    </row>
    <row r="188" spans="1:9" ht="15" customHeight="1" x14ac:dyDescent="0.35">
      <c r="A188" s="235"/>
      <c r="B188" s="338" t="s">
        <v>2981</v>
      </c>
      <c r="C188" s="275"/>
      <c r="D188" s="275"/>
      <c r="E188" s="275"/>
      <c r="F188" s="275"/>
      <c r="G188" s="275"/>
      <c r="H188" s="292"/>
      <c r="I188" s="263"/>
    </row>
    <row r="189" spans="1:9" ht="15" customHeight="1" x14ac:dyDescent="0.35">
      <c r="A189" s="235"/>
      <c r="H189" s="292"/>
      <c r="I189" s="263"/>
    </row>
    <row r="190" spans="1:9" ht="15" customHeight="1" x14ac:dyDescent="0.35">
      <c r="A190" s="235"/>
      <c r="B190" s="244" t="s">
        <v>2982</v>
      </c>
      <c r="C190" s="244"/>
      <c r="D190" s="244"/>
      <c r="E190" s="244"/>
      <c r="F190" s="244"/>
      <c r="G190" s="244"/>
      <c r="H190" s="274"/>
      <c r="I190" s="274"/>
    </row>
    <row r="191" spans="1:9" ht="15" customHeight="1" x14ac:dyDescent="0.35">
      <c r="A191" s="235"/>
      <c r="B191" s="238" t="s">
        <v>2983</v>
      </c>
      <c r="E191" s="339" t="s">
        <v>2984</v>
      </c>
      <c r="F191" s="339"/>
      <c r="G191" s="339"/>
      <c r="H191" s="339"/>
      <c r="I191" s="339"/>
    </row>
    <row r="192" spans="1:9" ht="15" customHeight="1" x14ac:dyDescent="0.35">
      <c r="A192" s="235"/>
      <c r="B192" s="238" t="s">
        <v>2985</v>
      </c>
      <c r="E192" s="340" t="s">
        <v>2768</v>
      </c>
      <c r="F192" s="339"/>
      <c r="G192" s="339"/>
      <c r="H192" s="339"/>
      <c r="I192" s="339"/>
    </row>
    <row r="193" spans="1:9" ht="15" customHeight="1" thickBot="1" x14ac:dyDescent="0.4">
      <c r="A193" s="235"/>
      <c r="B193" s="252" t="s">
        <v>2986</v>
      </c>
      <c r="C193" s="252"/>
      <c r="D193" s="252"/>
      <c r="E193" s="341" t="s">
        <v>2987</v>
      </c>
      <c r="F193" s="341"/>
      <c r="G193" s="341"/>
      <c r="H193" s="341"/>
      <c r="I193" s="341"/>
    </row>
    <row r="194" spans="1:9" ht="15" customHeight="1" x14ac:dyDescent="0.35">
      <c r="A194" s="235"/>
    </row>
    <row r="195" spans="1:9" ht="15" customHeight="1" x14ac:dyDescent="0.35">
      <c r="A195" s="235"/>
      <c r="B195" s="244" t="s">
        <v>2988</v>
      </c>
      <c r="C195" s="244"/>
      <c r="D195" s="244"/>
      <c r="E195" s="244"/>
      <c r="F195" s="244"/>
      <c r="G195" s="244"/>
      <c r="H195" s="274"/>
      <c r="I195" s="274"/>
    </row>
    <row r="196" spans="1:9" ht="15" customHeight="1" x14ac:dyDescent="0.35">
      <c r="A196" s="235"/>
      <c r="B196" s="256" t="s">
        <v>2989</v>
      </c>
    </row>
    <row r="197" spans="1:9" ht="23.25" customHeight="1" x14ac:dyDescent="0.35">
      <c r="A197" s="235"/>
      <c r="B197" s="342" t="s">
        <v>2990</v>
      </c>
      <c r="C197" s="342"/>
      <c r="D197" s="342"/>
      <c r="E197" s="342"/>
      <c r="F197" s="342"/>
      <c r="G197" s="342"/>
      <c r="H197" s="342"/>
      <c r="I197" s="342"/>
    </row>
    <row r="198" spans="1:9" ht="15" customHeight="1" x14ac:dyDescent="0.35">
      <c r="A198" s="235"/>
      <c r="B198" s="343"/>
      <c r="C198" s="343"/>
      <c r="D198" s="343"/>
      <c r="E198" s="343"/>
      <c r="F198" s="343"/>
      <c r="G198" s="343"/>
      <c r="H198" s="343"/>
      <c r="I198" s="343"/>
    </row>
    <row r="199" spans="1:9" ht="15.9" customHeight="1" x14ac:dyDescent="0.35">
      <c r="B199" s="256" t="s">
        <v>2991</v>
      </c>
    </row>
    <row r="200" spans="1:9" ht="46.5" customHeight="1" x14ac:dyDescent="0.35">
      <c r="B200" s="344" t="s">
        <v>2992</v>
      </c>
      <c r="C200" s="344"/>
      <c r="D200" s="344"/>
      <c r="E200" s="344"/>
      <c r="F200" s="344"/>
      <c r="G200" s="344"/>
      <c r="H200" s="344"/>
      <c r="I200" s="344"/>
    </row>
    <row r="201" spans="1:9" ht="15" customHeight="1" x14ac:dyDescent="0.35">
      <c r="A201" s="235"/>
      <c r="B201" s="343"/>
      <c r="C201" s="343"/>
      <c r="D201" s="343"/>
      <c r="E201" s="343"/>
      <c r="F201" s="343"/>
      <c r="G201" s="343"/>
      <c r="H201" s="343"/>
      <c r="I201" s="343"/>
    </row>
    <row r="202" spans="1:9" ht="15" customHeight="1" x14ac:dyDescent="0.35">
      <c r="A202" s="235"/>
      <c r="B202" s="256" t="s">
        <v>2993</v>
      </c>
    </row>
    <row r="203" spans="1:9" ht="35.15" customHeight="1" x14ac:dyDescent="0.35">
      <c r="A203" s="235"/>
      <c r="B203" s="344" t="s">
        <v>2994</v>
      </c>
      <c r="C203" s="344"/>
      <c r="D203" s="344"/>
      <c r="E203" s="344"/>
      <c r="F203" s="344"/>
      <c r="G203" s="344"/>
      <c r="H203" s="344"/>
      <c r="I203" s="344"/>
    </row>
    <row r="204" spans="1:9" ht="15" customHeight="1" x14ac:dyDescent="0.35"/>
    <row r="205" spans="1:9" ht="15" customHeight="1" x14ac:dyDescent="0.35">
      <c r="B205" s="256" t="s">
        <v>2995</v>
      </c>
    </row>
    <row r="206" spans="1:9" ht="57" customHeight="1" x14ac:dyDescent="0.35">
      <c r="B206" s="344" t="s">
        <v>2996</v>
      </c>
      <c r="C206" s="344"/>
      <c r="D206" s="344"/>
      <c r="E206" s="344"/>
      <c r="F206" s="344"/>
      <c r="G206" s="344"/>
      <c r="H206" s="344"/>
      <c r="I206" s="344"/>
    </row>
    <row r="207" spans="1:9" ht="15" customHeight="1" x14ac:dyDescent="0.35"/>
    <row r="208" spans="1:9" ht="15.9" customHeight="1" x14ac:dyDescent="0.35">
      <c r="B208" s="272" t="s">
        <v>2997</v>
      </c>
    </row>
    <row r="209" spans="2:10" ht="80.25" customHeight="1" x14ac:dyDescent="0.35">
      <c r="B209" s="344" t="s">
        <v>2998</v>
      </c>
      <c r="C209" s="344"/>
      <c r="D209" s="344"/>
      <c r="E209" s="344"/>
      <c r="F209" s="344"/>
      <c r="G209" s="344"/>
      <c r="H209" s="344"/>
      <c r="I209" s="344"/>
    </row>
    <row r="210" spans="2:10" ht="15.9" customHeight="1" x14ac:dyDescent="0.35"/>
    <row r="211" spans="2:10" ht="15" customHeight="1" x14ac:dyDescent="0.35">
      <c r="B211" s="256" t="s">
        <v>2999</v>
      </c>
    </row>
    <row r="212" spans="2:10" ht="15" customHeight="1" x14ac:dyDescent="0.35">
      <c r="B212" s="345" t="s">
        <v>3000</v>
      </c>
      <c r="C212" s="345"/>
      <c r="D212" s="345"/>
      <c r="E212" s="345"/>
      <c r="F212" s="345"/>
      <c r="G212" s="345"/>
      <c r="H212" s="345"/>
      <c r="I212" s="345"/>
    </row>
    <row r="213" spans="2:10" ht="15.9" customHeight="1" x14ac:dyDescent="0.35"/>
    <row r="214" spans="2:10" ht="15" customHeight="1" x14ac:dyDescent="0.35">
      <c r="B214" s="256" t="s">
        <v>3001</v>
      </c>
    </row>
    <row r="215" spans="2:10" ht="15" customHeight="1" x14ac:dyDescent="0.35">
      <c r="B215" s="345" t="s">
        <v>3002</v>
      </c>
      <c r="C215" s="345"/>
      <c r="D215" s="345"/>
      <c r="E215" s="345"/>
      <c r="F215" s="345"/>
      <c r="G215" s="345"/>
      <c r="H215" s="345"/>
      <c r="I215" s="345"/>
    </row>
    <row r="216" spans="2:10" ht="15.9" customHeight="1" x14ac:dyDescent="0.35"/>
    <row r="217" spans="2:10" ht="15.9" customHeight="1" x14ac:dyDescent="0.35">
      <c r="B217" s="256" t="s">
        <v>3003</v>
      </c>
    </row>
    <row r="218" spans="2:10" ht="24.9" customHeight="1" thickBot="1" x14ac:dyDescent="0.4">
      <c r="B218" s="346" t="s">
        <v>3004</v>
      </c>
      <c r="C218" s="346"/>
      <c r="D218" s="346"/>
      <c r="E218" s="346"/>
      <c r="F218" s="346"/>
      <c r="G218" s="346"/>
      <c r="H218" s="346"/>
      <c r="I218" s="346"/>
    </row>
    <row r="219" spans="2:10" ht="15.9" customHeight="1" x14ac:dyDescent="0.35"/>
    <row r="220" spans="2:10" ht="15.9" customHeight="1" x14ac:dyDescent="0.35">
      <c r="B220" s="343"/>
      <c r="J220" s="347"/>
    </row>
    <row r="221" spans="2:10" ht="15.9" customHeight="1" x14ac:dyDescent="0.35">
      <c r="J221" s="347"/>
    </row>
    <row r="222" spans="2:10" ht="15.9" customHeight="1" x14ac:dyDescent="0.35"/>
    <row r="223" spans="2:10" ht="15.9" customHeight="1" x14ac:dyDescent="0.35"/>
    <row r="224" spans="2:10"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ht="15.9" customHeight="1" x14ac:dyDescent="0.35"/>
    <row r="418" ht="15.9" customHeight="1" x14ac:dyDescent="0.35"/>
    <row r="419" ht="15.9" customHeight="1" x14ac:dyDescent="0.35"/>
    <row r="420" ht="15.9" customHeight="1" x14ac:dyDescent="0.35"/>
    <row r="421" ht="15.9" customHeight="1" x14ac:dyDescent="0.35"/>
    <row r="422" ht="15.9" customHeight="1" x14ac:dyDescent="0.35"/>
    <row r="423" ht="15.9" customHeight="1" x14ac:dyDescent="0.35"/>
    <row r="424" ht="15.9" customHeight="1" x14ac:dyDescent="0.35"/>
    <row r="425" ht="15.9" customHeight="1" x14ac:dyDescent="0.35"/>
    <row r="426" ht="15.9" customHeight="1" x14ac:dyDescent="0.35"/>
    <row r="427" ht="15.9" customHeight="1" x14ac:dyDescent="0.35"/>
    <row r="428" ht="15.9" customHeight="1" x14ac:dyDescent="0.35"/>
    <row r="429" ht="15.9" customHeight="1" x14ac:dyDescent="0.35"/>
    <row r="430" ht="15.9" customHeight="1" x14ac:dyDescent="0.35"/>
    <row r="431" ht="15.9" customHeight="1" x14ac:dyDescent="0.35"/>
    <row r="432"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218:I218"/>
    <mergeCell ref="B200:I200"/>
    <mergeCell ref="B203:I203"/>
    <mergeCell ref="B206:I206"/>
    <mergeCell ref="B209:I209"/>
    <mergeCell ref="B212:I212"/>
    <mergeCell ref="B215:I215"/>
    <mergeCell ref="D8:F8"/>
    <mergeCell ref="G8:I8"/>
    <mergeCell ref="E191:I191"/>
    <mergeCell ref="E192:I192"/>
    <mergeCell ref="E193:I193"/>
    <mergeCell ref="B197:I197"/>
    <mergeCell ref="D5:F5"/>
    <mergeCell ref="G5:I5"/>
    <mergeCell ref="D6:F6"/>
    <mergeCell ref="G6:I6"/>
    <mergeCell ref="D7:F7"/>
    <mergeCell ref="G7:I7"/>
  </mergeCells>
  <hyperlinks>
    <hyperlink ref="E193" r:id="rId1" xr:uid="{CB24B654-5B64-403A-9B4F-C891F764E972}"/>
    <hyperlink ref="E192" r:id="rId2" xr:uid="{A0719913-C436-47C4-986B-C1631430999B}"/>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224" t="s">
        <v>1804</v>
      </c>
      <c r="B1" s="224"/>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48" t="s">
        <v>1787</v>
      </c>
      <c r="C35" s="348" t="s">
        <v>1787</v>
      </c>
      <c r="D35" s="348" t="s">
        <v>1787</v>
      </c>
      <c r="E35" s="348"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49">
        <v>8.7316666666666674</v>
      </c>
      <c r="D75" s="192" t="s">
        <v>1787</v>
      </c>
      <c r="E75" s="192" t="s">
        <v>1787</v>
      </c>
      <c r="F75" s="192" t="s">
        <v>1787</v>
      </c>
      <c r="G75" s="192">
        <f>SUM(C75:F75)</f>
        <v>8.7316666666666674</v>
      </c>
      <c r="H75" s="31"/>
    </row>
    <row r="76" spans="1:14" x14ac:dyDescent="0.35">
      <c r="A76" s="47" t="s">
        <v>1892</v>
      </c>
      <c r="B76" s="47" t="s">
        <v>1893</v>
      </c>
      <c r="C76" s="349">
        <v>14.045833333333334</v>
      </c>
      <c r="D76" s="192" t="s">
        <v>1787</v>
      </c>
      <c r="E76" s="192" t="s">
        <v>1787</v>
      </c>
      <c r="F76" s="192" t="s">
        <v>1787</v>
      </c>
      <c r="G76" s="192">
        <f>SUM(C76:F76)</f>
        <v>14.045833333333334</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226" t="s">
        <v>1916</v>
      </c>
      <c r="C5" s="227"/>
      <c r="D5" s="34"/>
      <c r="E5" s="39"/>
      <c r="F5" s="31"/>
      <c r="G5" s="31"/>
    </row>
    <row r="6" spans="1:7" x14ac:dyDescent="0.35">
      <c r="A6" s="163"/>
      <c r="B6" s="228" t="s">
        <v>1917</v>
      </c>
      <c r="C6" s="228"/>
      <c r="D6" s="164"/>
      <c r="E6" s="34"/>
      <c r="F6" s="31"/>
      <c r="G6" s="31"/>
    </row>
    <row r="7" spans="1:7" x14ac:dyDescent="0.35">
      <c r="A7" s="34"/>
      <c r="B7" s="229" t="s">
        <v>1918</v>
      </c>
      <c r="C7" s="230"/>
      <c r="D7" s="164"/>
      <c r="E7" s="34"/>
      <c r="F7" s="31"/>
      <c r="G7" s="31"/>
    </row>
    <row r="8" spans="1:7" x14ac:dyDescent="0.35">
      <c r="A8" s="34"/>
      <c r="B8" s="231" t="s">
        <v>1919</v>
      </c>
      <c r="C8" s="232"/>
      <c r="D8" s="164"/>
      <c r="E8" s="34"/>
      <c r="F8" s="31"/>
      <c r="G8" s="31"/>
    </row>
    <row r="9" spans="1:7" ht="15" thickBot="1" x14ac:dyDescent="0.4">
      <c r="A9" s="34"/>
      <c r="B9" s="233" t="s">
        <v>1920</v>
      </c>
      <c r="C9" s="234"/>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225" t="s">
        <v>1917</v>
      </c>
      <c r="C13" s="225"/>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225" t="s">
        <v>1918</v>
      </c>
      <c r="C24" s="225"/>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2026-04-27T14:38:49Z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NTA0MDK4NGQ0YZE3NGEX</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98878</vt:lpwstr>
  </property>
  <property fmtid="{D5CDD505-2E9C-101B-9397-08002B2CF9AE}" pid="18" name="DISidcName">
    <vt:lpwstr>ucme05</vt:lpwstr>
  </property>
  <property fmtid="{D5CDD505-2E9C-101B-9397-08002B2CF9AE}" pid="19" name="DISTaskPaneUrl">
    <vt:lpwstr>https://peucmasp05.mw.pr.geos.loc:7101/cs/idcplg?IdcService=DESKTOP_DOC_INFO&amp;dDocName=NTA0MDK4NGQ0YZE3NGEX&amp;dID=98878&amp;ClientControlled=DocMan,taskpane&amp;coreContentOnly=1</vt:lpwstr>
  </property>
</Properties>
</file>