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404_T\Trimestre1\Investor Report RI\"/>
    </mc:Choice>
  </mc:AlternateContent>
  <xr:revisionPtr revIDLastSave="0" documentId="13_ncr:1_{C178F738-D275-4805-AB84-2C4DCCD93237}"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C193" i="8"/>
  <c r="C207" i="8" s="1"/>
  <c r="D166" i="8"/>
  <c r="C165" i="8"/>
  <c r="D154" i="8"/>
  <c r="D153" i="8"/>
  <c r="D152" i="8"/>
  <c r="D151" i="8"/>
  <c r="D150" i="8"/>
  <c r="D149" i="8"/>
  <c r="D148" i="8"/>
  <c r="D147" i="8"/>
  <c r="D146" i="8"/>
  <c r="D145" i="8"/>
  <c r="D144" i="8"/>
  <c r="D143" i="8"/>
  <c r="D142" i="8"/>
  <c r="D141" i="8"/>
  <c r="D140" i="8"/>
  <c r="D139" i="8"/>
  <c r="C138" i="8"/>
  <c r="D138" i="8" s="1"/>
  <c r="D129" i="8"/>
  <c r="D128" i="8"/>
  <c r="D127" i="8"/>
  <c r="D126" i="8"/>
  <c r="D125" i="8"/>
  <c r="D124" i="8"/>
  <c r="D123" i="8"/>
  <c r="D122" i="8"/>
  <c r="D121" i="8"/>
  <c r="D120" i="8"/>
  <c r="D119" i="8"/>
  <c r="D118" i="8"/>
  <c r="D117" i="8"/>
  <c r="D116" i="8"/>
  <c r="D115" i="8"/>
  <c r="D114" i="8"/>
  <c r="D113" i="8"/>
  <c r="D98" i="8"/>
  <c r="D96" i="8"/>
  <c r="D97" i="8"/>
  <c r="D95" i="8"/>
  <c r="D94" i="8"/>
  <c r="D89" i="8"/>
  <c r="C177" i="8"/>
  <c r="D165" i="8"/>
  <c r="C112" i="8"/>
  <c r="D112" i="8" s="1"/>
  <c r="C47" i="8" l="1"/>
  <c r="D45" i="8" l="1"/>
  <c r="F295" i="8"/>
  <c r="G293" i="8"/>
  <c r="F307" i="8"/>
  <c r="F293" i="8"/>
  <c r="C49" i="10" l="1"/>
  <c r="C77" i="10"/>
  <c r="C81" i="10"/>
  <c r="C58" i="8" l="1"/>
  <c r="G227" i="8" l="1"/>
  <c r="F227" i="8"/>
  <c r="G226" i="8"/>
  <c r="F226" i="8"/>
  <c r="G225" i="8"/>
  <c r="F225" i="8"/>
  <c r="G224" i="8"/>
  <c r="F224" i="8"/>
  <c r="G223" i="8"/>
  <c r="F223" i="8"/>
  <c r="G222" i="8"/>
  <c r="F222" i="8"/>
  <c r="G221" i="8"/>
  <c r="F221" i="8"/>
  <c r="G219" i="8"/>
  <c r="F219" i="8"/>
  <c r="G218" i="8"/>
  <c r="F218" i="8"/>
  <c r="D295" i="8"/>
  <c r="D291" i="8"/>
  <c r="C293" i="8"/>
  <c r="C307" i="8"/>
  <c r="D293" i="8"/>
  <c r="C295" i="8"/>
  <c r="C291" i="8"/>
  <c r="D307"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<sst xmlns="http://schemas.openxmlformats.org/spreadsheetml/2006/main" count="1675" uniqueCount="1354">
  <si>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</si>
  <si>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</si>
  <si>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</si>
  <si>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</si>
  <si>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</si>
  <si>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</si>
  <si>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</si>
  <si>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</si>
  <si>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</si>
  <si>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</si>
  <si>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</si>
  <si>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</si>
  <si>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</si>
  <si>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</si>
  <si>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</si>
  <si>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</si>
  <si>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</si>
  <si>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</si>
  <si>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</si>
  <si>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</si>
  <si>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</si>
  <si>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</si>
  <si>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</si>
  <si>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</si>
  <si>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</si>
  <si>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</si>
  <si>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</si>
  <si>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</si>
  <si>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</si>
  <si>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</si>
  <si>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</si>
  <si>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</si>
  <si>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</si>
  <si>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</si>
  <si>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</si>
  <si>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</si>
  <si>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</si>
  <si>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</si>
  <si>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</si>
  <si>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</si>
  <si>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</si>
  <si>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</si>
  <si>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</si>
  <si>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</si>
  <si>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</si>
  <si>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</si>
  <si>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</si>
  <si>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</si>
  <si>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</si>
  <si>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</si>
  <si>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</si>
  <si>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</si>
  <si>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</si>
  <si>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</si>
  <si>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</si>
  <si>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</si>
  <si>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</si>
  <si>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</si>
  <si>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</si>
  <si>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</si>
  <si>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</si>
  <si>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</si>
  <si>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</si>
  <si>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</si>
  <si>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</si>
  <si>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</si>
  <si>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</si>
  <si>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</si>
  <si>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</si>
  <si>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</si>
  <si>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</si>
  <si>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</si>
  <si>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</si>
  <si>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</si>
  <si>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</si>
  <si>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</si>
  <si>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</si>
  <si>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</si>
  <si>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</si>
  <si>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</si>
  <si>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</si>
  <si>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</si>
  <si>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</si>
  <si>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</si>
  <si>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</si>
  <si>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</si>
  <si>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</si>
  <si>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</si>
  <si>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</si>
  <si>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</si>
  <si>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</si>
  <si>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</si>
  <si>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</si>
  <si>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</si>
  <si>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</si>
  <si>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</si>
  <si>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</si>
  <si>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</si>
  <si>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</si>
  <si>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</si>
  <si>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</si>
  <si>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</si>
  <si>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</si>
  <si>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</si>
  <si>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</si>
  <si>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</si>
  <si>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</si>
  <si>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</si>
  <si>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</si>
  <si>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</si>
  <si>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</si>
  <si>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</si>
  <si>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</si>
  <si>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</si>
  <si>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</si>
  <si>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</si>
  <si>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</si>
  <si>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</si>
  <si>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</si>
  <si>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</si>
  <si>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</si>
  <si>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</si>
  <si>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</si>
  <si>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</si>
  <si>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</si>
  <si>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</si>
  <si>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</si>
  <si>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</si>
  <si>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</si>
  <si>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</si>
  <si>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</si>
  <si>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</si>
  <si>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</si>
  <si>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</si>
  <si>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</si>
  <si>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</si>
  <si>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</si>
  <si>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</si>
  <si>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</si>
  <si>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</si>
  <si>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</si>
  <si>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</si>
  <si>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</si>
  <si>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</si>
  <si>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</si>
  <si>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</si>
  <si>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</si>
  <si>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</si>
  <si>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</si>
  <si>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</si>
  <si>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</si>
  <si>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</si>
  <si>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</si>
  <si>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</si>
  <si>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</si>
  <si>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</si>
  <si>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</si>
  <si>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</si>
  <si>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</si>
  <si>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</si>
  <si>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</si>
  <si>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</si>
  <si>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</si>
  <si>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</si>
  <si>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</si>
  <si>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</si>
  <si>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</si>
  <si>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</si>
  <si>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</si>
  <si>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</si>
  <si>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</si>
  <si>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</si>
  <si>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</si>
  <si>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</si>
  <si>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</si>
  <si>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</si>
  <si>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</si>
  <si>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</si>
  <si>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</si>
  <si>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</si>
  <si>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</si>
  <si>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</si>
  <si>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</si>
  <si>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</si>
  <si>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</si>
  <si>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</si>
  <si>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</si>
  <si>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</si>
  <si>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</si>
  <si>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</si>
  <si>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</si>
  <si>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</si>
  <si>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</si>
  <si>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</si>
  <si>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</si>
  <si>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</si>
  <si>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</si>
  <si>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</si>
  <si>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</si>
  <si>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</si>
  <si>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</si>
  <si>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</si>
  <si>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</si>
  <si>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</si>
  <si>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</si>
  <si>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</si>
  <si>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</si>
  <si>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</si>
  <si>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</si>
  <si>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</si>
  <si>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</si>
  <si>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</si>
  <si>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</si>
  <si>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</si>
  <si>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</si>
  <si>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</si>
  <si>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</si>
  <si>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</si>
  <si>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</si>
  <si>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</si>
  <si>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</si>
  <si>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</si>
  <si>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</si>
  <si>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</si>
  <si>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</si>
  <si>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</si>
  <si>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</si>
  <si>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</si>
  <si>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</si>
  <si>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</si>
  <si>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</si>
  <si>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</si>
  <si>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</si>
  <si>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</si>
  <si>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</si>
  <si>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</si>
  <si>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</si>
  <si>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</si>
  <si>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</si>
  <si>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</si>
  <si>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</si>
  <si>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</si>
  <si>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</si>
  <si>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</si>
  <si>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</si>
  <si>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</si>
  <si>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</si>
  <si>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</si>
  <si>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</si>
  <si>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</si>
  <si>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</si>
  <si>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</si>
  <si>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</si>
  <si>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</si>
  <si>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</si>
  <si>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</si>
  <si>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</si>
  <si>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</si>
  <si>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</si>
  <si>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</si>
  <si>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</si>
  <si>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</si>
  <si>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</si>
  <si>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</si>
  <si>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</si>
  <si>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</si>
  <si>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</si>
  <si>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</si>
  <si>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</si>
  <si>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</si>
  <si>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</si>
  <si>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</si>
  <si>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</si>
  <si>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</si>
  <si>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</si>
  <si>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</si>
  <si>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</si>
  <si>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</si>
  <si>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</si>
  <si>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</si>
  <si>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</si>
  <si>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</si>
  <si>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</si>
  <si>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</si>
  <si>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</si>
  <si>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</si>
  <si>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</si>
  <si>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</si>
  <si>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</si>
  <si>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</si>
  <si>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</si>
  <si>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</si>
  <si>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</si>
  <si>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</si>
  <si>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</si>
  <si>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</si>
  <si>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</si>
  <si>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</si>
  <si>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</si>
  <si>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</si>
  <si>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</si>
  <si>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</si>
  <si>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</si>
  <si>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</si>
  <si>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</si>
  <si>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</si>
  <si>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</si>
  <si>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</si>
  <si>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</si>
  <si>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</si>
  <si>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</si>
  <si>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</si>
  <si>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</si>
  <si>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</si>
  <si>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</si>
  <si>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</si>
  <si>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</si>
  <si>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</si>
  <si>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</si>
  <si>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</si>
  <si>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</si>
  <si>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</si>
  <si>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</si>
  <si>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</si>
  <si>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</si>
  <si>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</si>
  <si>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</si>
  <si>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</si>
  <si>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</si>
  <si>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</si>
  <si>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</si>
  <si>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</si>
  <si>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</si>
  <si>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</si>
  <si>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</si>
  <si>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</si>
  <si>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</si>
  <si>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</si>
  <si>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</si>
  <si>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</si>
  <si>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</si>
  <si>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</si>
  <si>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</si>
  <si>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</si>
  <si>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</si>
  <si>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</si>
  <si>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</si>
  <si>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</si>
  <si>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</si>
  <si>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</si>
  <si>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</si>
  <si>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</si>
  <si>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</si>
  <si>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</si>
  <si>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</si>
  <si>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</si>
  <si>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</si>
  <si>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</si>
  <si>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</si>
  <si>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</si>
  <si>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</si>
  <si>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</si>
  <si>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</si>
  <si>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</si>
  <si>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</si>
  <si>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</si>
  <si>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</si>
  <si>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</si>
  <si>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</si>
  <si>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</si>
  <si>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</si>
  <si>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</si>
  <si>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</si>
  <si>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</si>
  <si>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</si>
  <si>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</si>
  <si>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</si>
  <si>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</si>
  <si>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</si>
  <si>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</si>
  <si>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</si>
  <si>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</si>
  <si>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</si>
  <si>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</si>
  <si>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</si>
  <si>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</si>
  <si>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</si>
  <si>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</si>
  <si>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</si>
  <si>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</si>
  <si>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</si>
  <si>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</si>
  <si>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</si>
  <si>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</si>
  <si>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</si>
  <si>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</si>
  <si>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</si>
  <si>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</si>
  <si>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</si>
  <si>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</si>
  <si>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</si>
  <si>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</si>
  <si>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</si>
  <si>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</si>
  <si>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</si>
  <si>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</si>
  <si>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</si>
  <si>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</si>
  <si>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</si>
  <si>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</si>
  <si>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</si>
  <si>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</si>
  <si>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</si>
  <si>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</si>
  <si>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</si>
  <si>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</si>
  <si>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</si>
  <si>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</si>
  <si>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</si>
  <si>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</si>
  <si>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</si>
  <si>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</si>
  <si>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</si>
  <si>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</si>
  <si>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</si>
  <si>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</si>
  <si>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</si>
  <si>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</si>
  <si>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</si>
  <si>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</si>
  <si>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</si>
  <si>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</si>
  <si>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</si>
  <si>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</si>
  <si>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</si>
  <si>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</si>
  <si>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</si>
  <si>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</si>
  <si>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</si>
  <si>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</si>
  <si>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</si>
  <si>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</si>
  <si>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</si>
  <si>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</si>
  <si>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</si>
  <si>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</si>
  <si>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</si>
  <si>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</si>
  <si>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</si>
  <si>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</si>
  <si>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</si>
  <si>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</si>
  <si>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</si>
  <si>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</si>
  <si>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</si>
  <si>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</si>
  <si>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</si>
  <si>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</si>
  <si>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</si>
  <si>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</si>
  <si>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</si>
  <si>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</si>
  <si>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</si>
  <si>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</si>
  <si>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</si>
  <si>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</si>
  <si>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</si>
  <si>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</si>
  <si>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</si>
  <si>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</si>
  <si>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</si>
  <si>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</si>
  <si>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</si>
  <si>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</si>
  <si>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</si>
  <si>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</si>
  <si>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</si>
  <si>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</si>
  <si>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</si>
  <si>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</si>
  <si>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</si>
  <si>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</si>
  <si>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</si>
  <si>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</si>
  <si>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</si>
  <si>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</si>
  <si>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</si>
  <si>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</si>
  <si>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</si>
  <si>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</si>
  <si>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</si>
  <si>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</si>
  <si>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</si>
  <si>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</si>
  <si>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</si>
  <si>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</si>
  <si>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</si>
  <si>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</si>
  <si>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</si>
  <si>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</si>
  <si>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</si>
  <si>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</si>
  <si>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</si>
  <si>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</si>
  <si>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</si>
  <si>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</si>
  <si>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</si>
  <si>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</si>
  <si>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</si>
  <si>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</si>
  <si>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</si>
  <si>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</si>
  <si>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</si>
  <si>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</si>
  <si>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</si>
  <si>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</si>
  <si>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</si>
  <si>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</si>
  <si>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</si>
  <si>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</si>
  <si>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</si>
  <si>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</si>
  <si>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</si>
  <si>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</si>
  <si>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</si>
  <si>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</si>
  <si>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</si>
  <si>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</si>
  <si>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</si>
  <si>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</si>
  <si>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</si>
  <si>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</si>
  <si>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</si>
  <si>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</si>
  <si>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</si>
  <si>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</si>
  <si>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</si>
  <si>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</si>
  <si>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</si>
  <si>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</si>
  <si>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</si>
  <si>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</si>
  <si>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</si>
  <si>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</si>
  <si>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</si>
  <si>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</si>
  <si>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</si>
  <si>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</si>
  <si>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</si>
  <si>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</si>
  <si>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</si>
  <si>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</si>
  <si>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</si>
  <si>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</si>
  <si>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</si>
  <si>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</si>
  <si>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</si>
  <si>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</si>
  <si>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</si>
  <si>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</si>
  <si>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</si>
  <si>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</si>
  <si>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</si>
  <si>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</si>
  <si>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</si>
  <si>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</si>
  <si>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</si>
  <si>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</si>
  <si>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</si>
  <si>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</si>
  <si>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</si>
  <si>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</si>
  <si>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</si>
  <si>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</si>
  <si>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</si>
  <si>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</si>
  <si>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</si>
  <si>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</si>
  <si>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</si>
  <si>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</si>
  <si>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</si>
  <si>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</si>
  <si>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</si>
  <si>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</si>
  <si>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</si>
  <si>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</si>
  <si>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</si>
  <si>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</si>
  <si>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</si>
  <si>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</si>
  <si>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</si>
  <si>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</si>
  <si>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</si>
  <si>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</si>
  <si>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</si>
  <si>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</si>
  <si>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</si>
  <si>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</si>
  <si>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</si>
  <si>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</si>
  <si>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</si>
  <si>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</si>
  <si>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</si>
  <si>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</si>
  <si>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</si>
  <si>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</si>
  <si>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</si>
  <si>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</si>
  <si>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</si>
  <si>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</si>
  <si>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</si>
  <si>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</si>
  <si>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</si>
  <si>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</si>
  <si>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</si>
  <si>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</si>
  <si>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</si>
  <si>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</si>
  <si>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</si>
  <si>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</si>
  <si>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</si>
  <si>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</si>
  <si>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</si>
  <si>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</si>
  <si>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</si>
  <si>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</si>
  <si>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</si>
  <si>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</si>
  <si>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</si>
  <si>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</si>
  <si>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</si>
  <si>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</si>
  <si>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</si>
  <si>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</si>
  <si>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</si>
  <si>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</si>
  <si>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</si>
  <si>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</si>
  <si>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</si>
  <si>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</si>
  <si>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</si>
  <si>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</si>
  <si>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</si>
  <si>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</si>
  <si>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</si>
  <si>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</si>
  <si>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</si>
  <si>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</si>
  <si>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</si>
  <si>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</si>
  <si>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</si>
  <si>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</si>
  <si>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</si>
  <si>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</si>
  <si>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</si>
  <si>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</si>
  <si>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</si>
  <si>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</si>
  <si>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</si>
  <si>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</si>
  <si>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</si>
  <si>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</si>
  <si>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</si>
  <si>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</si>
  <si>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</si>
  <si>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</si>
  <si>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</si>
  <si>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</si>
  <si>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</si>
  <si>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</si>
  <si>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</si>
  <si>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</si>
  <si>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</si>
  <si>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</si>
  <si>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</si>
  <si>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</si>
  <si>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</si>
  <si>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</si>
  <si>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</si>
  <si>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</si>
  <si>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</si>
  <si>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</si>
  <si>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</si>
  <si>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</si>
  <si>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</si>
  <si>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</si>
  <si>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</si>
  <si>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</si>
  <si>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</si>
  <si>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</si>
  <si>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</si>
  <si>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</si>
  <si>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</si>
  <si>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</si>
  <si>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</si>
  <si>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</si>
  <si>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</si>
  <si>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</si>
  <si>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</si>
  <si>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</si>
  <si>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</si>
  <si>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</si>
  <si>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</si>
  <si>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</si>
  <si>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</si>
  <si>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</si>
  <si>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</si>
  <si>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</si>
  <si>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</si>
  <si>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</si>
  <si>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</si>
  <si>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</si>
  <si>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</si>
  <si>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</si>
  <si>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</si>
  <si>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</si>
  <si>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</si>
  <si>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</si>
  <si>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</si>
  <si>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</si>
  <si>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</si>
  <si>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</si>
  <si>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</si>
  <si>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</si>
  <si>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</si>
  <si>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</si>
  <si>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</si>
  <si>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</si>
  <si>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</si>
  <si>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</si>
  <si>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</si>
  <si>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</si>
  <si>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</si>
  <si>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</si>
  <si>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</si>
  <si>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</si>
  <si>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</si>
  <si>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</si>
  <si>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</si>
  <si>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</si>
  <si>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</si>
  <si>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</si>
  <si>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</si>
  <si>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</si>
  <si>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</si>
  <si>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</si>
  <si>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</si>
  <si>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</si>
  <si>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</si>
  <si>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</si>
  <si>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</si>
  <si>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</si>
  <si>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</si>
  <si>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</si>
  <si>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</si>
  <si>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</si>
  <si>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</si>
  <si>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</si>
  <si>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</si>
  <si>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</si>
  <si>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</si>
  <si>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</si>
  <si>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</si>
  <si>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</si>
  <si>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</si>
  <si>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</si>
  <si>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</si>
  <si>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</si>
  <si>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</si>
  <si>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</si>
  <si>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</si>
  <si>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</si>
  <si>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</si>
  <si>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</si>
  <si>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</si>
  <si>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</si>
  <si>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</si>
  <si>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</si>
  <si>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</si>
  <si>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</si>
  <si>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</si>
  <si>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</si>
  <si>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</si>
  <si>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</si>
  <si>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</si>
  <si>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</si>
  <si>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</si>
  <si>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</si>
  <si>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</si>
  <si>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</si>
  <si>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</si>
  <si>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</si>
  <si>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</si>
  <si>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</si>
  <si>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</si>
  <si>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</si>
  <si>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</si>
  <si>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</si>
  <si>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</si>
  <si>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</si>
  <si>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</si>
  <si>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</si>
  <si>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</si>
  <si>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</si>
  <si>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</si>
  <si>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</si>
  <si>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</si>
  <si>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</si>
  <si>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</si>
  <si>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</si>
  <si>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</si>
  <si>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</si>
  <si>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</si>
  <si>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</si>
  <si>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</si>
  <si>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</si>
  <si>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</si>
  <si>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</si>
  <si>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</si>
  <si>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</si>
  <si>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</si>
  <si>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</si>
  <si>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</si>
  <si>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</si>
  <si>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</si>
  <si>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</si>
  <si>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</si>
  <si>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</si>
  <si>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</si>
  <si>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</si>
  <si>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</si>
  <si>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</si>
  <si>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</si>
  <si>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</si>
  <si>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</si>
  <si>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</si>
  <si>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</si>
  <si>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</si>
  <si>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</si>
  <si>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</si>
  <si>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</si>
  <si>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</si>
  <si>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</si>
  <si>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</si>
  <si>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</si>
  <si>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</si>
  <si>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</si>
  <si>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</si>
  <si>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</si>
  <si>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</si>
  <si>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</si>
  <si>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</si>
  <si>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</si>
  <si>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</si>
  <si>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</si>
  <si>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</si>
  <si>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</si>
  <si>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</si>
  <si>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</si>
  <si>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</si>
  <si>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</si>
  <si>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</si>
  <si>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</si>
  <si>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</si>
  <si>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</si>
  <si>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</si>
  <si>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</si>
  <si>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</si>
  <si>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</si>
  <si>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</si>
  <si>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</si>
  <si>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</si>
  <si>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</si>
  <si>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</si>
  <si>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</si>
  <si>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</si>
  <si>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</si>
  <si>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</si>
  <si>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</si>
  <si>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</si>
  <si>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</si>
  <si>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</si>
  <si>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</si>
  <si>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</si>
  <si>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</si>
  <si>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</si>
  <si>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</si>
  <si>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</si>
  <si>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</si>
  <si>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</si>
  <si>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</si>
  <si>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</si>
  <si>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</si>
  <si>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</si>
  <si>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</si>
  <si>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</si>
  <si>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</si>
  <si>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</si>
  <si>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</si>
  <si>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</si>
  <si>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</si>
  <si>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</si>
  <si>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</si>
  <si>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</si>
  <si>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</si>
  <si>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</si>
  <si>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</si>
  <si>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</si>
  <si>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</si>
  <si>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</si>
  <si>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</si>
  <si>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</si>
  <si>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</si>
  <si>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</si>
  <si>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</si>
  <si>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</si>
  <si>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</si>
  <si>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</si>
  <si>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</si>
  <si>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</si>
  <si>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</si>
  <si>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</si>
  <si>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</si>
  <si>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</si>
  <si>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</si>
  <si>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</si>
  <si>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</si>
  <si>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</si>
  <si>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</si>
  <si>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</si>
  <si>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</si>
  <si>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</si>
  <si>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</si>
  <si>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</si>
  <si>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</si>
  <si>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</si>
  <si>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</si>
  <si>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</si>
  <si>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</si>
  <si>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</si>
  <si>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</si>
  <si>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</si>
  <si>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</si>
  <si>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</si>
  <si>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</si>
  <si>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</si>
  <si>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</si>
  <si>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</si>
  <si>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</si>
  <si>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</si>
  <si>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</si>
  <si>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</si>
  <si>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</si>
  <si>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</si>
  <si>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</si>
  <si>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</si>
  <si>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</si>
  <si>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</si>
  <si>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</si>
  <si>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</si>
  <si>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</si>
  <si>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</si>
  <si>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</si>
  <si>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</si>
  <si>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</si>
  <si>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</si>
  <si>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</si>
  <si>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</si>
  <si>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</si>
  <si>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</si>
  <si>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</si>
  <si>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</si>
  <si>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</si>
  <si>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</si>
  <si>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</si>
  <si>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</si>
  <si>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</si>
  <si>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</si>
  <si>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</si>
  <si>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</si>
  <si>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</si>
  <si>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</si>
  <si>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</si>
  <si>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</si>
  <si>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</si>
  <si>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</si>
  <si>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</si>
  <si>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</si>
  <si>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</si>
  <si>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</si>
  <si>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</si>
  <si>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</si>
  <si>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</si>
  <si>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</si>
  <si>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</si>
  <si>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</si>
  <si>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</si>
  <si>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</si>
  <si>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</si>
  <si>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</si>
  <si>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</si>
  <si>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</si>
  <si>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</si>
  <si>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</si>
  <si>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</si>
  <si>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</si>
  <si>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</si>
  <si>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</si>
  <si>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</si>
  <si>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</si>
  <si>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</si>
  <si>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</si>
  <si>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</si>
  <si>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</si>
  <si>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</si>
  <si>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</si>
  <si>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</si>
  <si>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</si>
  <si>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</si>
  <si>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</si>
  <si>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</si>
  <si>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</si>
  <si>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</si>
  <si>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</si>
  <si>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</si>
  <si>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</si>
  <si>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</si>
  <si>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</si>
  <si>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</si>
  <si>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</si>
  <si>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</si>
  <si>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</si>
  <si>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</si>
  <si>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</si>
  <si>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</si>
  <si>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</si>
  <si>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</si>
  <si>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</si>
  <si>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</si>
  <si>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</si>
  <si>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</si>
  <si>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</si>
  <si>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</si>
  <si>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</si>
  <si>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</si>
  <si>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</si>
  <si>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</si>
  <si>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</si>
  <si>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</si>
  <si>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</si>
  <si>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</si>
  <si>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</si>
  <si>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</si>
  <si>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</si>
  <si>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</si>
  <si>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</si>
  <si>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</si>
  <si>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</si>
  <si>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</si>
  <si>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</si>
  <si>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</si>
  <si>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</si>
  <si>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</si>
  <si>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</si>
  <si>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</si>
  <si>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</si>
  <si>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</si>
  <si>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</si>
  <si>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</si>
  <si>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</si>
  <si>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</si>
  <si>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</si>
  <si>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</si>
  <si>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</si>
  <si>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</si>
  <si>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</si>
  <si>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</si>
  <si>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</si>
  <si>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</si>
  <si>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</si>
  <si>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</si>
  <si>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</si>
  <si>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</si>
  <si>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</si>
  <si>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</si>
  <si>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</si>
  <si>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</si>
  <si>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</si>
  <si>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</si>
  <si>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</si>
  <si>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</si>
  <si>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</si>
  <si>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</si>
  <si>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</si>
  <si>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</si>
  <si>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</si>
  <si>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</si>
  <si>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</si>
  <si>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</si>
  <si>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</si>
  <si>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</si>
  <si>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</si>
  <si>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</si>
  <si>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</si>
  <si>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</si>
  <si>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</si>
  <si>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</si>
  <si>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</si>
  <si>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</si>
  <si>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</si>
  <si>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</si>
  <si>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</si>
  <si>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</si>
  <si>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</si>
  <si>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</si>
  <si>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</si>
  <si>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</si>
  <si>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</si>
  <si>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</si>
  <si>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</si>
  <si>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</si>
  <si>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</si>
  <si>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</si>
  <si>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</si>
  <si>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</si>
  <si>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</si>
  <si>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</si>
  <si>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</si>
  <si>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</si>
  <si>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</si>
  <si>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</si>
  <si>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</si>
  <si>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</si>
  <si>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</si>
  <si>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</si>
  <si>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</si>
  <si>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</si>
  <si>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</si>
  <si>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</si>
  <si>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</si>
  <si>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</si>
  <si>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</si>
  <si>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</si>
  <si>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</si>
  <si>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</si>
  <si>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</si>
  <si>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</si>
  <si>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</si>
  <si>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</si>
  <si>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</si>
  <si>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</si>
  <si>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</si>
  <si>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</si>
  <si>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</si>
  <si>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</si>
  <si>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</si>
  <si>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</si>
  <si>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</si>
  <si>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</si>
  <si>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</si>
  <si>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</si>
  <si>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</si>
  <si>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</si>
  <si>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</si>
  <si>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</si>
  <si>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</si>
  <si>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</si>
  <si>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</si>
  <si>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</si>
  <si>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</si>
  <si>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</si>
  <si>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</si>
  <si>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</si>
  <si>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</si>
  <si>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</si>
  <si>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</si>
  <si>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</si>
  <si>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</si>
  <si>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</si>
  <si>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</si>
  <si>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</si>
  <si>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</si>
  <si>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</si>
  <si>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Acores</t>
  </si>
  <si>
    <t>Ribatejo</t>
  </si>
  <si>
    <t>Grande Porto</t>
  </si>
  <si>
    <t>Madeira</t>
  </si>
  <si>
    <t>Algarve</t>
  </si>
  <si>
    <t>Tras-os-Montes</t>
  </si>
  <si>
    <t>Porto</t>
  </si>
  <si>
    <t>Reporting Date: 30/04/24</t>
  </si>
  <si>
    <t>Cut-off Date: 28/03/24</t>
  </si>
  <si>
    <t>28/03/24</t>
  </si>
  <si>
    <t>22.9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</si>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</sst>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103188</xdr:colOff>
      <xdr:row>122</xdr:row>
      <xdr:rowOff>87313</xdr:rowOff>
    </xdr:from>
    <xdr:to>
      <xdr:col>7</xdr:col>
      <xdr:colOff>105915</xdr:colOff>
      <xdr:row>143</xdr:row>
      <xdr:rowOff>92232</xdr:rowOff>
    </xdr:to>
    <xdr:pic>
      <xdr:nvPicPr>
        <xdr:cNvPr id="2" name="Picture 1">
          <a:extLst>
            <a:ext uri="{FF2B5EF4-FFF2-40B4-BE49-F238E27FC236}">
              <a16:creationId xmlns:a16="http://schemas.microsoft.com/office/drawing/2014/main" id="{64D67A1C-5B74-4D71-B6F1-6046532B7054}"/>
            </a:ext>
          </a:extLst>
        </xdr:cNvPr>
        <xdr:cNvPicPr>
          <a:picLocks noChangeAspect="1"/>
        </xdr:cNvPicPr>
      </xdr:nvPicPr>
      <xdr:blipFill>
        <a:blip xmlns:r="http://schemas.openxmlformats.org/officeDocument/2006/relationships" r:embed="rId1"/>
        <a:stretch>
          <a:fillRect/>
        </a:stretch>
      </xdr:blipFill>
      <xdr:spPr>
        <a:xfrm>
          <a:off x="522288" y="23137813"/>
          <a:ext cx="9483277" cy="40054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2" t="s">
        <v>1131</v>
      </c>
      <c r="E6" s="222"/>
      <c r="F6" s="222"/>
      <c r="G6" s="222"/>
      <c r="H6" s="222"/>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5" t="s">
        <v>14</v>
      </c>
      <c r="E24" s="226" t="s">
        <v>15</v>
      </c>
      <c r="F24" s="226"/>
      <c r="G24" s="226"/>
      <c r="H24" s="226"/>
      <c r="I24" s="6"/>
      <c r="J24" s="7"/>
    </row>
    <row r="25" spans="2:10" x14ac:dyDescent="0.35">
      <c r="B25" s="5"/>
      <c r="C25" s="6"/>
      <c r="D25" s="6"/>
      <c r="H25" s="6"/>
      <c r="I25" s="6"/>
      <c r="J25" s="7"/>
    </row>
    <row r="26" spans="2:10" x14ac:dyDescent="0.35">
      <c r="B26" s="5"/>
      <c r="C26" s="6"/>
      <c r="D26" s="225" t="s">
        <v>16</v>
      </c>
      <c r="E26" s="226" t="s">
        <v>15</v>
      </c>
      <c r="F26" s="226"/>
      <c r="G26" s="226"/>
      <c r="H26" s="226"/>
      <c r="I26" s="6"/>
      <c r="J26" s="7"/>
    </row>
    <row r="27" spans="2:10" x14ac:dyDescent="0.35">
      <c r="B27" s="5"/>
      <c r="C27" s="6"/>
      <c r="D27" s="14"/>
      <c r="E27" s="14"/>
      <c r="F27" s="14"/>
      <c r="G27" s="14"/>
      <c r="H27" s="14"/>
      <c r="I27" s="6"/>
      <c r="J27" s="7"/>
    </row>
    <row r="28" spans="2:10" x14ac:dyDescent="0.35">
      <c r="B28" s="5"/>
      <c r="C28" s="6"/>
      <c r="D28" s="225" t="s">
        <v>17</v>
      </c>
      <c r="E28" s="226" t="s">
        <v>15</v>
      </c>
      <c r="F28" s="226"/>
      <c r="G28" s="226"/>
      <c r="H28" s="226"/>
      <c r="I28" s="6"/>
      <c r="J28" s="7"/>
    </row>
    <row r="29" spans="2:10" x14ac:dyDescent="0.35">
      <c r="B29" s="5"/>
      <c r="C29" s="6"/>
      <c r="I29" s="6"/>
      <c r="J29" s="7"/>
    </row>
    <row r="30" spans="2:10" x14ac:dyDescent="0.35">
      <c r="B30" s="5"/>
      <c r="C30" s="6"/>
      <c r="D30" s="225" t="s">
        <v>18</v>
      </c>
      <c r="E30" s="226" t="s">
        <v>15</v>
      </c>
      <c r="F30" s="226"/>
      <c r="G30" s="226"/>
      <c r="H30" s="226"/>
      <c r="I30" s="6"/>
      <c r="J30" s="7"/>
    </row>
    <row r="31" spans="2:10" x14ac:dyDescent="0.35">
      <c r="B31" s="5"/>
      <c r="C31" s="6"/>
      <c r="D31" s="6"/>
      <c r="E31" s="6"/>
      <c r="F31" s="6"/>
      <c r="G31" s="6"/>
      <c r="H31" s="6"/>
      <c r="I31" s="6"/>
      <c r="J31" s="7"/>
    </row>
    <row r="32" spans="2:10" x14ac:dyDescent="0.35">
      <c r="B32" s="5"/>
      <c r="C32" s="6"/>
      <c r="D32" s="223" t="s">
        <v>1134</v>
      </c>
      <c r="E32" s="224"/>
      <c r="F32" s="224"/>
      <c r="G32" s="224"/>
      <c r="H32" s="224"/>
      <c r="I32" s="6"/>
      <c r="J32" s="7"/>
    </row>
    <row r="33" spans="2:10" x14ac:dyDescent="0.35">
      <c r="B33" s="5"/>
      <c r="C33" s="6"/>
      <c r="D33" s="6"/>
      <c r="E33" s="6"/>
      <c r="F33" s="13"/>
      <c r="G33" s="6"/>
      <c r="H33" s="6"/>
      <c r="I33" s="6"/>
      <c r="J33" s="7"/>
    </row>
    <row r="34" spans="2:10" x14ac:dyDescent="0.35">
      <c r="B34" s="5"/>
      <c r="C34" s="6"/>
      <c r="D34" s="223" t="s">
        <v>946</v>
      </c>
      <c r="E34" s="224"/>
      <c r="F34" s="224"/>
      <c r="G34" s="224"/>
      <c r="H34" s="22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3"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4"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5">
        <v>822.50779905000002</v>
      </c>
      <c r="F38" s="39"/>
      <c r="H38" s="20"/>
      <c r="L38" s="20"/>
      <c r="M38" s="20"/>
    </row>
    <row r="39" spans="1:14" x14ac:dyDescent="0.35">
      <c r="A39" s="22" t="s">
        <v>58</v>
      </c>
      <c r="B39" s="39" t="s">
        <v>59</v>
      </c>
      <c r="C39" s="215">
        <v>600</v>
      </c>
      <c r="F39" s="39"/>
      <c r="H39" s="20"/>
      <c r="L39" s="20"/>
      <c r="M39" s="20"/>
      <c r="N39" s="52"/>
    </row>
    <row r="40" spans="1:14" outlineLevel="1" x14ac:dyDescent="0.35">
      <c r="A40" s="22" t="s">
        <v>60</v>
      </c>
      <c r="B40" s="45" t="s">
        <v>61</v>
      </c>
      <c r="C40" s="215">
        <v>749.39816077755529</v>
      </c>
      <c r="F40" s="39"/>
      <c r="H40" s="20"/>
      <c r="L40" s="20"/>
      <c r="M40" s="20"/>
      <c r="N40" s="52"/>
    </row>
    <row r="41" spans="1:14" outlineLevel="1" x14ac:dyDescent="0.35">
      <c r="A41" s="22" t="s">
        <v>62</v>
      </c>
      <c r="B41" s="45" t="s">
        <v>63</v>
      </c>
      <c r="C41" s="215">
        <v>613.2312551154472</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0.30084633174999992</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222.50779905000002</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5">
        <v>0</v>
      </c>
      <c r="E53" s="47"/>
      <c r="F53" s="98">
        <f>IF($C$58=0,"",IF(C53="[for completion]","",C53/$C$58))</f>
        <v>0</v>
      </c>
      <c r="G53" s="48"/>
      <c r="H53" s="20"/>
      <c r="L53" s="20"/>
      <c r="M53" s="20"/>
      <c r="N53" s="52"/>
    </row>
    <row r="54" spans="1:14" x14ac:dyDescent="0.35">
      <c r="A54" s="22" t="s">
        <v>78</v>
      </c>
      <c r="B54" s="39" t="s">
        <v>79</v>
      </c>
      <c r="C54" s="215">
        <v>787.60277834999999</v>
      </c>
      <c r="E54" s="47"/>
      <c r="F54" s="98">
        <f>IF($C$58=0,"",IF(C54="[for completion]","",C54/$C$58))</f>
        <v>0.95756268725923877</v>
      </c>
      <c r="G54" s="48"/>
      <c r="H54" s="20"/>
      <c r="L54" s="20"/>
      <c r="M54" s="20"/>
      <c r="N54" s="52"/>
    </row>
    <row r="55" spans="1:14" x14ac:dyDescent="0.35">
      <c r="A55" s="22" t="s">
        <v>80</v>
      </c>
      <c r="B55" s="39" t="s">
        <v>81</v>
      </c>
      <c r="C55" s="215">
        <v>0</v>
      </c>
      <c r="E55" s="47"/>
      <c r="F55" s="98">
        <f>IF($C$58=0,"",IF(C55="[for completion]","",C55/$C$58))</f>
        <v>0</v>
      </c>
      <c r="G55" s="48"/>
      <c r="H55" s="20"/>
      <c r="L55" s="20"/>
      <c r="M55" s="20"/>
      <c r="N55" s="52"/>
    </row>
    <row r="56" spans="1:14" x14ac:dyDescent="0.35">
      <c r="A56" s="22" t="s">
        <v>82</v>
      </c>
      <c r="B56" s="39" t="s">
        <v>83</v>
      </c>
      <c r="C56" s="215">
        <v>34.905020699999994</v>
      </c>
      <c r="E56" s="47"/>
      <c r="F56" s="98">
        <f>IF($C$58=0,"",IF(C56="[for completion]","",C56/$C$58))</f>
        <v>4.2437312740761172E-2</v>
      </c>
      <c r="G56" s="48"/>
      <c r="H56" s="20"/>
      <c r="L56" s="20"/>
      <c r="M56" s="20"/>
      <c r="N56" s="52"/>
    </row>
    <row r="57" spans="1:14" x14ac:dyDescent="0.35">
      <c r="A57" s="22" t="s">
        <v>84</v>
      </c>
      <c r="B57" s="22" t="s">
        <v>85</v>
      </c>
      <c r="C57" s="215">
        <v>0</v>
      </c>
      <c r="E57" s="47"/>
      <c r="F57" s="98">
        <f>IF($C$58=0,"",IF(C57="[for completion]","",C57/$C$58))</f>
        <v>0</v>
      </c>
      <c r="G57" s="48"/>
      <c r="H57" s="20"/>
      <c r="L57" s="20"/>
      <c r="M57" s="20"/>
      <c r="N57" s="52"/>
    </row>
    <row r="58" spans="1:14" x14ac:dyDescent="0.35">
      <c r="A58" s="22" t="s">
        <v>86</v>
      </c>
      <c r="B58" s="49" t="s">
        <v>87</v>
      </c>
      <c r="C58" s="93">
        <f>SUM(C53:C57)</f>
        <v>822.50779905000002</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5">
        <v>10.582192283476077</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5">
        <v>119.77581047</v>
      </c>
      <c r="D70" s="207" t="s">
        <v>659</v>
      </c>
      <c r="E70" s="18"/>
      <c r="F70" s="98">
        <f t="shared" ref="F70:F76" si="1">IF($C$77=0,"",IF(C70="[for completion]","",C70/$C$77))</f>
        <v>0.14562270486473392</v>
      </c>
      <c r="G70" s="98" t="str">
        <f>IF($D$77=0,"",IF(D70="[Mark as ND1 if not relevant]","",D70/$D$77))</f>
        <v/>
      </c>
      <c r="H70" s="20"/>
      <c r="L70" s="20"/>
      <c r="M70" s="20"/>
      <c r="N70" s="52"/>
    </row>
    <row r="71" spans="1:14" x14ac:dyDescent="0.35">
      <c r="A71" s="22" t="s">
        <v>102</v>
      </c>
      <c r="B71" s="18" t="s">
        <v>949</v>
      </c>
      <c r="C71" s="215">
        <v>93.290656549999994</v>
      </c>
      <c r="D71" s="207" t="s">
        <v>659</v>
      </c>
      <c r="E71" s="18"/>
      <c r="F71" s="98">
        <f t="shared" si="1"/>
        <v>0.11342221515437435</v>
      </c>
      <c r="G71" s="98" t="str">
        <f t="shared" ref="G71:G76" si="2">IF($D$77=0,"",IF(D71="[Mark as ND1 if not relevant]","",D71/$D$77))</f>
        <v/>
      </c>
      <c r="H71" s="20"/>
      <c r="L71" s="20"/>
      <c r="M71" s="20"/>
      <c r="N71" s="52"/>
    </row>
    <row r="72" spans="1:14" x14ac:dyDescent="0.35">
      <c r="A72" s="22" t="s">
        <v>103</v>
      </c>
      <c r="B72" s="18" t="s">
        <v>950</v>
      </c>
      <c r="C72" s="215">
        <v>78.048024269999999</v>
      </c>
      <c r="D72" s="207" t="s">
        <v>659</v>
      </c>
      <c r="E72" s="18"/>
      <c r="F72" s="98">
        <f t="shared" si="1"/>
        <v>9.4890315155851182E-2</v>
      </c>
      <c r="G72" s="98" t="str">
        <f t="shared" si="2"/>
        <v/>
      </c>
      <c r="H72" s="20"/>
      <c r="L72" s="20"/>
      <c r="M72" s="20"/>
      <c r="N72" s="52"/>
    </row>
    <row r="73" spans="1:14" x14ac:dyDescent="0.35">
      <c r="A73" s="22" t="s">
        <v>104</v>
      </c>
      <c r="B73" s="18" t="s">
        <v>951</v>
      </c>
      <c r="C73" s="215">
        <v>87.251078629999995</v>
      </c>
      <c r="D73" s="207" t="s">
        <v>659</v>
      </c>
      <c r="E73" s="18"/>
      <c r="F73" s="98">
        <f t="shared" si="1"/>
        <v>0.10607933290210181</v>
      </c>
      <c r="G73" s="98" t="str">
        <f t="shared" si="2"/>
        <v/>
      </c>
      <c r="H73" s="20"/>
      <c r="L73" s="20"/>
      <c r="M73" s="20"/>
      <c r="N73" s="52"/>
    </row>
    <row r="74" spans="1:14" x14ac:dyDescent="0.35">
      <c r="A74" s="22" t="s">
        <v>105</v>
      </c>
      <c r="B74" s="18" t="s">
        <v>952</v>
      </c>
      <c r="C74" s="215">
        <v>68.325920409999995</v>
      </c>
      <c r="D74" s="207" t="s">
        <v>659</v>
      </c>
      <c r="E74" s="18"/>
      <c r="F74" s="98">
        <f t="shared" si="1"/>
        <v>8.3070240171481333E-2</v>
      </c>
      <c r="G74" s="98" t="str">
        <f t="shared" si="2"/>
        <v/>
      </c>
      <c r="H74" s="20"/>
      <c r="L74" s="20"/>
      <c r="M74" s="20"/>
      <c r="N74" s="52"/>
    </row>
    <row r="75" spans="1:14" x14ac:dyDescent="0.35">
      <c r="A75" s="22" t="s">
        <v>106</v>
      </c>
      <c r="B75" s="18" t="s">
        <v>953</v>
      </c>
      <c r="C75" s="215">
        <v>229.96275406999999</v>
      </c>
      <c r="D75" s="207" t="s">
        <v>659</v>
      </c>
      <c r="E75" s="18"/>
      <c r="F75" s="98">
        <f t="shared" si="1"/>
        <v>0.27958732347049836</v>
      </c>
      <c r="G75" s="98" t="str">
        <f t="shared" si="2"/>
        <v/>
      </c>
      <c r="H75" s="20"/>
      <c r="L75" s="20"/>
      <c r="M75" s="20"/>
      <c r="N75" s="52"/>
    </row>
    <row r="76" spans="1:14" x14ac:dyDescent="0.35">
      <c r="A76" s="22" t="s">
        <v>107</v>
      </c>
      <c r="B76" s="18" t="s">
        <v>954</v>
      </c>
      <c r="C76" s="215">
        <v>145.85355465000001</v>
      </c>
      <c r="D76" s="207" t="s">
        <v>659</v>
      </c>
      <c r="E76" s="18"/>
      <c r="F76" s="98">
        <f t="shared" si="1"/>
        <v>0.17732786828095914</v>
      </c>
      <c r="G76" s="98" t="str">
        <f t="shared" si="2"/>
        <v/>
      </c>
      <c r="H76" s="20"/>
      <c r="L76" s="20"/>
      <c r="M76" s="20"/>
      <c r="N76" s="52"/>
    </row>
    <row r="77" spans="1:14" x14ac:dyDescent="0.35">
      <c r="A77" s="22" t="s">
        <v>108</v>
      </c>
      <c r="B77" s="56" t="s">
        <v>87</v>
      </c>
      <c r="C77" s="93">
        <f>SUM(C70:C76)</f>
        <v>822.5077990499999</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5">
        <v>4.58</v>
      </c>
      <c r="D89" s="215">
        <f>+C89+1</f>
        <v>5.58</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5">
        <v>0</v>
      </c>
      <c r="D93" s="216">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5">
        <v>0</v>
      </c>
      <c r="D94" s="216">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5">
        <v>0</v>
      </c>
      <c r="D95" s="216">
        <f t="shared" ref="D95:D97" si="7">+C94</f>
        <v>0</v>
      </c>
      <c r="E95" s="18"/>
      <c r="F95" s="98">
        <f t="shared" si="5"/>
        <v>0</v>
      </c>
      <c r="G95" s="98">
        <f t="shared" si="6"/>
        <v>0</v>
      </c>
      <c r="H95" s="20"/>
      <c r="L95" s="20"/>
      <c r="M95" s="20"/>
      <c r="N95" s="52"/>
    </row>
    <row r="96" spans="1:14" x14ac:dyDescent="0.35">
      <c r="A96" s="22" t="s">
        <v>132</v>
      </c>
      <c r="B96" s="18" t="s">
        <v>951</v>
      </c>
      <c r="C96" s="215">
        <v>0</v>
      </c>
      <c r="D96" s="216">
        <f t="shared" si="7"/>
        <v>0</v>
      </c>
      <c r="E96" s="18"/>
      <c r="F96" s="98">
        <f t="shared" si="5"/>
        <v>0</v>
      </c>
      <c r="G96" s="98">
        <f t="shared" si="6"/>
        <v>0</v>
      </c>
      <c r="H96" s="20"/>
      <c r="L96" s="20"/>
      <c r="M96" s="20"/>
      <c r="N96" s="52"/>
    </row>
    <row r="97" spans="1:14" x14ac:dyDescent="0.35">
      <c r="A97" s="22" t="s">
        <v>133</v>
      </c>
      <c r="B97" s="18" t="s">
        <v>952</v>
      </c>
      <c r="C97" s="215">
        <v>450</v>
      </c>
      <c r="D97" s="216">
        <f t="shared" si="7"/>
        <v>0</v>
      </c>
      <c r="E97" s="18"/>
      <c r="F97" s="98">
        <f t="shared" si="5"/>
        <v>0.75</v>
      </c>
      <c r="G97" s="98">
        <f t="shared" si="6"/>
        <v>0</v>
      </c>
      <c r="H97" s="20"/>
      <c r="L97" s="20"/>
      <c r="M97" s="20"/>
    </row>
    <row r="98" spans="1:14" x14ac:dyDescent="0.35">
      <c r="A98" s="22" t="s">
        <v>134</v>
      </c>
      <c r="B98" s="18" t="s">
        <v>953</v>
      </c>
      <c r="C98" s="215">
        <v>150</v>
      </c>
      <c r="D98" s="216">
        <f>+C97+C98</f>
        <v>600</v>
      </c>
      <c r="E98" s="18"/>
      <c r="F98" s="98">
        <f t="shared" si="5"/>
        <v>0.25</v>
      </c>
      <c r="G98" s="98">
        <f t="shared" si="6"/>
        <v>1</v>
      </c>
      <c r="H98" s="20"/>
      <c r="L98" s="20"/>
      <c r="M98" s="20"/>
    </row>
    <row r="99" spans="1:14" x14ac:dyDescent="0.35">
      <c r="A99" s="22" t="s">
        <v>135</v>
      </c>
      <c r="B99" s="18" t="s">
        <v>954</v>
      </c>
      <c r="C99" s="215">
        <v>0</v>
      </c>
      <c r="D99" s="216">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5">
        <f>+C38</f>
        <v>822.50779905000002</v>
      </c>
      <c r="D112" s="215">
        <f>+C112</f>
        <v>822.50779905000002</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5">
        <v>0</v>
      </c>
      <c r="D113" s="215">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5">
        <v>0</v>
      </c>
      <c r="D114" s="215">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5">
        <v>0</v>
      </c>
      <c r="D115" s="215">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5">
        <v>0</v>
      </c>
      <c r="D116" s="215">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5">
        <v>0</v>
      </c>
      <c r="D117" s="215">
        <f t="shared" si="10"/>
        <v>0</v>
      </c>
      <c r="E117" s="39"/>
      <c r="F117" s="98">
        <f t="shared" si="8"/>
        <v>0</v>
      </c>
      <c r="G117" s="98">
        <f t="shared" si="9"/>
        <v>0</v>
      </c>
      <c r="I117" s="22"/>
      <c r="J117" s="22"/>
      <c r="K117" s="22"/>
      <c r="L117" s="39" t="s">
        <v>163</v>
      </c>
      <c r="M117" s="20"/>
      <c r="N117" s="20"/>
    </row>
    <row r="118" spans="1:14" x14ac:dyDescent="0.35">
      <c r="A118" s="22" t="s">
        <v>159</v>
      </c>
      <c r="B118" s="39" t="s">
        <v>165</v>
      </c>
      <c r="C118" s="215">
        <v>0</v>
      </c>
      <c r="D118" s="215">
        <f t="shared" si="10"/>
        <v>0</v>
      </c>
      <c r="E118" s="39"/>
      <c r="F118" s="98">
        <f t="shared" si="8"/>
        <v>0</v>
      </c>
      <c r="G118" s="98">
        <f t="shared" si="9"/>
        <v>0</v>
      </c>
      <c r="L118" s="39" t="s">
        <v>165</v>
      </c>
      <c r="M118" s="20"/>
    </row>
    <row r="119" spans="1:14" x14ac:dyDescent="0.35">
      <c r="A119" s="22" t="s">
        <v>160</v>
      </c>
      <c r="B119" s="39" t="s">
        <v>960</v>
      </c>
      <c r="C119" s="215">
        <v>0</v>
      </c>
      <c r="D119" s="215">
        <f t="shared" si="10"/>
        <v>0</v>
      </c>
      <c r="E119" s="39"/>
      <c r="F119" s="98">
        <f t="shared" si="8"/>
        <v>0</v>
      </c>
      <c r="G119" s="98">
        <f t="shared" si="9"/>
        <v>0</v>
      </c>
      <c r="L119" s="39" t="s">
        <v>960</v>
      </c>
      <c r="M119" s="20"/>
    </row>
    <row r="120" spans="1:14" x14ac:dyDescent="0.35">
      <c r="A120" s="22" t="s">
        <v>162</v>
      </c>
      <c r="B120" s="39" t="s">
        <v>167</v>
      </c>
      <c r="C120" s="215">
        <v>0</v>
      </c>
      <c r="D120" s="215">
        <f t="shared" si="10"/>
        <v>0</v>
      </c>
      <c r="E120" s="39"/>
      <c r="F120" s="98">
        <f t="shared" si="8"/>
        <v>0</v>
      </c>
      <c r="G120" s="98">
        <f t="shared" si="9"/>
        <v>0</v>
      </c>
      <c r="L120" s="39" t="s">
        <v>167</v>
      </c>
      <c r="M120" s="20"/>
    </row>
    <row r="121" spans="1:14" x14ac:dyDescent="0.35">
      <c r="A121" s="22" t="s">
        <v>164</v>
      </c>
      <c r="B121" s="22" t="s">
        <v>1075</v>
      </c>
      <c r="C121" s="215">
        <v>0</v>
      </c>
      <c r="D121" s="215">
        <f t="shared" si="10"/>
        <v>0</v>
      </c>
      <c r="F121" s="98">
        <f t="shared" si="8"/>
        <v>0</v>
      </c>
      <c r="G121" s="98">
        <f t="shared" si="9"/>
        <v>0</v>
      </c>
      <c r="L121" s="39"/>
      <c r="M121" s="20"/>
    </row>
    <row r="122" spans="1:14" x14ac:dyDescent="0.35">
      <c r="A122" s="22" t="s">
        <v>166</v>
      </c>
      <c r="B122" s="39" t="s">
        <v>967</v>
      </c>
      <c r="C122" s="215">
        <v>0</v>
      </c>
      <c r="D122" s="215">
        <f t="shared" si="10"/>
        <v>0</v>
      </c>
      <c r="E122" s="39"/>
      <c r="F122" s="98">
        <f t="shared" si="8"/>
        <v>0</v>
      </c>
      <c r="G122" s="98">
        <f t="shared" si="9"/>
        <v>0</v>
      </c>
      <c r="L122" s="39" t="s">
        <v>169</v>
      </c>
      <c r="M122" s="20"/>
    </row>
    <row r="123" spans="1:14" x14ac:dyDescent="0.35">
      <c r="A123" s="22" t="s">
        <v>168</v>
      </c>
      <c r="B123" s="39" t="s">
        <v>169</v>
      </c>
      <c r="C123" s="215">
        <v>0</v>
      </c>
      <c r="D123" s="215">
        <f t="shared" si="10"/>
        <v>0</v>
      </c>
      <c r="E123" s="39"/>
      <c r="F123" s="98">
        <f t="shared" si="8"/>
        <v>0</v>
      </c>
      <c r="G123" s="98">
        <f t="shared" si="9"/>
        <v>0</v>
      </c>
      <c r="L123" s="39" t="s">
        <v>156</v>
      </c>
      <c r="M123" s="20"/>
    </row>
    <row r="124" spans="1:14" x14ac:dyDescent="0.35">
      <c r="A124" s="22" t="s">
        <v>170</v>
      </c>
      <c r="B124" s="39" t="s">
        <v>156</v>
      </c>
      <c r="C124" s="215">
        <v>0</v>
      </c>
      <c r="D124" s="215">
        <f t="shared" si="10"/>
        <v>0</v>
      </c>
      <c r="E124" s="39"/>
      <c r="F124" s="98">
        <f t="shared" si="8"/>
        <v>0</v>
      </c>
      <c r="G124" s="98">
        <f t="shared" si="9"/>
        <v>0</v>
      </c>
      <c r="L124" s="18" t="s">
        <v>962</v>
      </c>
      <c r="M124" s="20"/>
    </row>
    <row r="125" spans="1:14" x14ac:dyDescent="0.35">
      <c r="A125" s="22" t="s">
        <v>172</v>
      </c>
      <c r="B125" s="18" t="s">
        <v>962</v>
      </c>
      <c r="C125" s="215">
        <v>0</v>
      </c>
      <c r="D125" s="215">
        <f t="shared" si="10"/>
        <v>0</v>
      </c>
      <c r="E125" s="39"/>
      <c r="F125" s="98">
        <f t="shared" si="8"/>
        <v>0</v>
      </c>
      <c r="G125" s="98">
        <f t="shared" si="9"/>
        <v>0</v>
      </c>
      <c r="L125" s="39" t="s">
        <v>171</v>
      </c>
      <c r="M125" s="20"/>
    </row>
    <row r="126" spans="1:14" x14ac:dyDescent="0.35">
      <c r="A126" s="22" t="s">
        <v>174</v>
      </c>
      <c r="B126" s="39" t="s">
        <v>171</v>
      </c>
      <c r="C126" s="215">
        <v>0</v>
      </c>
      <c r="D126" s="215">
        <f t="shared" si="10"/>
        <v>0</v>
      </c>
      <c r="E126" s="39"/>
      <c r="F126" s="98">
        <f t="shared" si="8"/>
        <v>0</v>
      </c>
      <c r="G126" s="98">
        <f t="shared" si="9"/>
        <v>0</v>
      </c>
      <c r="H126" s="52"/>
      <c r="L126" s="39" t="s">
        <v>173</v>
      </c>
      <c r="M126" s="20"/>
    </row>
    <row r="127" spans="1:14" x14ac:dyDescent="0.35">
      <c r="A127" s="22" t="s">
        <v>175</v>
      </c>
      <c r="B127" s="39" t="s">
        <v>173</v>
      </c>
      <c r="C127" s="215">
        <v>0</v>
      </c>
      <c r="D127" s="215">
        <f t="shared" si="10"/>
        <v>0</v>
      </c>
      <c r="E127" s="39"/>
      <c r="F127" s="98">
        <f t="shared" si="8"/>
        <v>0</v>
      </c>
      <c r="G127" s="98">
        <f t="shared" si="9"/>
        <v>0</v>
      </c>
      <c r="H127" s="20"/>
      <c r="L127" s="39" t="s">
        <v>961</v>
      </c>
      <c r="M127" s="20"/>
    </row>
    <row r="128" spans="1:14" x14ac:dyDescent="0.35">
      <c r="A128" s="22" t="s">
        <v>963</v>
      </c>
      <c r="B128" s="39" t="s">
        <v>961</v>
      </c>
      <c r="C128" s="215">
        <v>0</v>
      </c>
      <c r="D128" s="215">
        <f t="shared" si="10"/>
        <v>0</v>
      </c>
      <c r="E128" s="39"/>
      <c r="F128" s="98">
        <f t="shared" si="8"/>
        <v>0</v>
      </c>
      <c r="G128" s="98">
        <f t="shared" si="9"/>
        <v>0</v>
      </c>
      <c r="H128" s="20"/>
      <c r="L128" s="20"/>
      <c r="M128" s="20"/>
    </row>
    <row r="129" spans="1:14" x14ac:dyDescent="0.35">
      <c r="A129" s="22" t="s">
        <v>966</v>
      </c>
      <c r="B129" s="39" t="s">
        <v>85</v>
      </c>
      <c r="C129" s="215">
        <v>0</v>
      </c>
      <c r="D129" s="215">
        <f t="shared" si="10"/>
        <v>0</v>
      </c>
      <c r="E129" s="39"/>
      <c r="F129" s="98">
        <f t="shared" si="8"/>
        <v>0</v>
      </c>
      <c r="G129" s="98">
        <f t="shared" si="9"/>
        <v>0</v>
      </c>
      <c r="H129" s="20"/>
      <c r="L129" s="20"/>
      <c r="M129" s="20"/>
    </row>
    <row r="130" spans="1:14" hidden="1" outlineLevel="1" x14ac:dyDescent="0.35">
      <c r="A130" s="22" t="s">
        <v>1076</v>
      </c>
      <c r="B130" s="56" t="s">
        <v>87</v>
      </c>
      <c r="C130" s="91">
        <f>SUM(C112:C129)</f>
        <v>822.50779905000002</v>
      </c>
      <c r="D130" s="91">
        <f>SUM(D112:D129)</f>
        <v>822.50779905000002</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5">
        <f>+C39</f>
        <v>600</v>
      </c>
      <c r="D138" s="215">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5">
        <v>0</v>
      </c>
      <c r="D139" s="215">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5">
        <v>0</v>
      </c>
      <c r="D140" s="215">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5">
        <v>0</v>
      </c>
      <c r="D141" s="215">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5">
        <v>0</v>
      </c>
      <c r="D142" s="215">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5">
        <v>0</v>
      </c>
      <c r="D143" s="215">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5">
        <v>0</v>
      </c>
      <c r="D144" s="215">
        <f t="shared" si="15"/>
        <v>0</v>
      </c>
      <c r="E144" s="39"/>
      <c r="F144" s="98">
        <f t="shared" si="13"/>
        <v>0</v>
      </c>
      <c r="G144" s="98">
        <f t="shared" si="14"/>
        <v>0</v>
      </c>
      <c r="H144" s="20"/>
      <c r="L144" s="20"/>
      <c r="M144" s="20"/>
    </row>
    <row r="145" spans="1:14" x14ac:dyDescent="0.35">
      <c r="A145" s="22" t="s">
        <v>190</v>
      </c>
      <c r="B145" s="39" t="s">
        <v>960</v>
      </c>
      <c r="C145" s="215">
        <v>0</v>
      </c>
      <c r="D145" s="215">
        <f t="shared" si="15"/>
        <v>0</v>
      </c>
      <c r="E145" s="39"/>
      <c r="F145" s="98">
        <f t="shared" si="13"/>
        <v>0</v>
      </c>
      <c r="G145" s="98">
        <f t="shared" si="14"/>
        <v>0</v>
      </c>
      <c r="H145" s="20"/>
      <c r="L145" s="20"/>
      <c r="M145" s="20"/>
      <c r="N145" s="52"/>
    </row>
    <row r="146" spans="1:14" x14ac:dyDescent="0.35">
      <c r="A146" s="22" t="s">
        <v>191</v>
      </c>
      <c r="B146" s="39" t="s">
        <v>167</v>
      </c>
      <c r="C146" s="215">
        <v>0</v>
      </c>
      <c r="D146" s="215">
        <f t="shared" si="15"/>
        <v>0</v>
      </c>
      <c r="E146" s="39"/>
      <c r="F146" s="98">
        <f t="shared" si="13"/>
        <v>0</v>
      </c>
      <c r="G146" s="98">
        <f t="shared" si="14"/>
        <v>0</v>
      </c>
      <c r="H146" s="20"/>
      <c r="L146" s="20"/>
      <c r="M146" s="20"/>
      <c r="N146" s="52"/>
    </row>
    <row r="147" spans="1:14" x14ac:dyDescent="0.35">
      <c r="A147" s="22" t="s">
        <v>192</v>
      </c>
      <c r="B147" s="22" t="s">
        <v>1075</v>
      </c>
      <c r="C147" s="215">
        <v>0</v>
      </c>
      <c r="D147" s="215">
        <f t="shared" si="15"/>
        <v>0</v>
      </c>
      <c r="F147" s="98">
        <f t="shared" si="13"/>
        <v>0</v>
      </c>
      <c r="G147" s="98">
        <f t="shared" si="14"/>
        <v>0</v>
      </c>
      <c r="H147" s="20"/>
      <c r="L147" s="20"/>
      <c r="M147" s="20"/>
      <c r="N147" s="52"/>
    </row>
    <row r="148" spans="1:14" x14ac:dyDescent="0.35">
      <c r="A148" s="22" t="s">
        <v>193</v>
      </c>
      <c r="B148" s="39" t="s">
        <v>967</v>
      </c>
      <c r="C148" s="215">
        <v>0</v>
      </c>
      <c r="D148" s="215">
        <f t="shared" si="15"/>
        <v>0</v>
      </c>
      <c r="E148" s="39"/>
      <c r="F148" s="98">
        <f t="shared" si="13"/>
        <v>0</v>
      </c>
      <c r="G148" s="98">
        <f t="shared" si="14"/>
        <v>0</v>
      </c>
      <c r="H148" s="20"/>
      <c r="L148" s="20"/>
      <c r="M148" s="20"/>
      <c r="N148" s="52"/>
    </row>
    <row r="149" spans="1:14" x14ac:dyDescent="0.35">
      <c r="A149" s="22" t="s">
        <v>194</v>
      </c>
      <c r="B149" s="39" t="s">
        <v>169</v>
      </c>
      <c r="C149" s="215">
        <v>0</v>
      </c>
      <c r="D149" s="215">
        <f t="shared" si="15"/>
        <v>0</v>
      </c>
      <c r="E149" s="39"/>
      <c r="F149" s="98">
        <f t="shared" si="13"/>
        <v>0</v>
      </c>
      <c r="G149" s="98">
        <f t="shared" si="14"/>
        <v>0</v>
      </c>
      <c r="H149" s="20"/>
      <c r="L149" s="20"/>
      <c r="M149" s="20"/>
      <c r="N149" s="52"/>
    </row>
    <row r="150" spans="1:14" x14ac:dyDescent="0.35">
      <c r="A150" s="22" t="s">
        <v>195</v>
      </c>
      <c r="B150" s="39" t="s">
        <v>156</v>
      </c>
      <c r="C150" s="215">
        <v>0</v>
      </c>
      <c r="D150" s="215">
        <f t="shared" si="15"/>
        <v>0</v>
      </c>
      <c r="E150" s="39"/>
      <c r="F150" s="98">
        <f t="shared" si="13"/>
        <v>0</v>
      </c>
      <c r="G150" s="98">
        <f t="shared" si="14"/>
        <v>0</v>
      </c>
      <c r="H150" s="20"/>
      <c r="L150" s="20"/>
      <c r="M150" s="20"/>
      <c r="N150" s="52"/>
    </row>
    <row r="151" spans="1:14" x14ac:dyDescent="0.35">
      <c r="A151" s="22" t="s">
        <v>196</v>
      </c>
      <c r="B151" s="18" t="s">
        <v>962</v>
      </c>
      <c r="C151" s="215">
        <v>0</v>
      </c>
      <c r="D151" s="215">
        <f t="shared" si="15"/>
        <v>0</v>
      </c>
      <c r="E151" s="39"/>
      <c r="F151" s="98">
        <f t="shared" si="13"/>
        <v>0</v>
      </c>
      <c r="G151" s="98">
        <f t="shared" si="14"/>
        <v>0</v>
      </c>
      <c r="H151" s="20"/>
      <c r="L151" s="20"/>
      <c r="M151" s="20"/>
      <c r="N151" s="52"/>
    </row>
    <row r="152" spans="1:14" x14ac:dyDescent="0.35">
      <c r="A152" s="22" t="s">
        <v>197</v>
      </c>
      <c r="B152" s="39" t="s">
        <v>171</v>
      </c>
      <c r="C152" s="215">
        <v>0</v>
      </c>
      <c r="D152" s="215">
        <f t="shared" si="15"/>
        <v>0</v>
      </c>
      <c r="E152" s="39"/>
      <c r="F152" s="98">
        <f t="shared" si="13"/>
        <v>0</v>
      </c>
      <c r="G152" s="98">
        <f t="shared" si="14"/>
        <v>0</v>
      </c>
      <c r="H152" s="20"/>
      <c r="L152" s="20"/>
      <c r="M152" s="20"/>
      <c r="N152" s="52"/>
    </row>
    <row r="153" spans="1:14" x14ac:dyDescent="0.35">
      <c r="A153" s="22" t="s">
        <v>198</v>
      </c>
      <c r="B153" s="39" t="s">
        <v>173</v>
      </c>
      <c r="C153" s="215">
        <v>0</v>
      </c>
      <c r="D153" s="215">
        <f t="shared" si="15"/>
        <v>0</v>
      </c>
      <c r="E153" s="39"/>
      <c r="F153" s="98">
        <f t="shared" si="13"/>
        <v>0</v>
      </c>
      <c r="G153" s="98">
        <f t="shared" si="14"/>
        <v>0</v>
      </c>
      <c r="H153" s="20"/>
      <c r="L153" s="20"/>
      <c r="M153" s="20"/>
      <c r="N153" s="52"/>
    </row>
    <row r="154" spans="1:14" x14ac:dyDescent="0.35">
      <c r="A154" s="22" t="s">
        <v>964</v>
      </c>
      <c r="B154" s="39" t="s">
        <v>961</v>
      </c>
      <c r="C154" s="215">
        <v>0</v>
      </c>
      <c r="D154" s="215">
        <f t="shared" si="15"/>
        <v>0</v>
      </c>
      <c r="E154" s="39"/>
      <c r="F154" s="98">
        <f t="shared" si="13"/>
        <v>0</v>
      </c>
      <c r="G154" s="98">
        <f t="shared" si="14"/>
        <v>0</v>
      </c>
      <c r="H154" s="20"/>
      <c r="L154" s="20"/>
      <c r="M154" s="20"/>
      <c r="N154" s="52"/>
    </row>
    <row r="155" spans="1:14" x14ac:dyDescent="0.35">
      <c r="A155" s="22" t="s">
        <v>968</v>
      </c>
      <c r="B155" s="39" t="s">
        <v>85</v>
      </c>
      <c r="C155" s="215">
        <v>0</v>
      </c>
      <c r="D155" s="215">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5">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6">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5">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0.34379008404369754</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22.905020699999994</v>
      </c>
      <c r="E177" s="50"/>
      <c r="F177" s="98">
        <f>IF($C$179=0,"",IF(C177="[for completion]","",C177/$C$179))</f>
        <v>0.65620991595630251</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34.905020699999994</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5">
        <f>+C56</f>
        <v>34.905020699999994</v>
      </c>
      <c r="E193" s="47"/>
      <c r="F193" s="98">
        <f t="shared" ref="F193:F206" si="20">IF($C$208=0,"",IF(C193="[for completion]","",C193/$C$208))</f>
        <v>1</v>
      </c>
      <c r="G193" s="48"/>
      <c r="H193" s="20"/>
      <c r="L193" s="20"/>
      <c r="M193" s="20"/>
      <c r="N193" s="52"/>
    </row>
    <row r="194" spans="1:14" x14ac:dyDescent="0.35">
      <c r="A194" s="22" t="s">
        <v>250</v>
      </c>
      <c r="B194" s="39" t="s">
        <v>251</v>
      </c>
      <c r="C194" s="215">
        <v>0</v>
      </c>
      <c r="E194" s="50"/>
      <c r="F194" s="98">
        <f t="shared" si="20"/>
        <v>0</v>
      </c>
      <c r="G194" s="50"/>
      <c r="H194" s="20"/>
      <c r="L194" s="20"/>
      <c r="M194" s="20"/>
      <c r="N194" s="52"/>
    </row>
    <row r="195" spans="1:14" x14ac:dyDescent="0.35">
      <c r="A195" s="22" t="s">
        <v>252</v>
      </c>
      <c r="B195" s="39" t="s">
        <v>253</v>
      </c>
      <c r="C195" s="215">
        <v>0</v>
      </c>
      <c r="E195" s="50"/>
      <c r="F195" s="98">
        <f t="shared" si="20"/>
        <v>0</v>
      </c>
      <c r="G195" s="50"/>
      <c r="H195" s="20"/>
      <c r="L195" s="20"/>
      <c r="M195" s="20"/>
      <c r="N195" s="52"/>
    </row>
    <row r="196" spans="1:14" x14ac:dyDescent="0.35">
      <c r="A196" s="22" t="s">
        <v>254</v>
      </c>
      <c r="B196" s="39" t="s">
        <v>255</v>
      </c>
      <c r="C196" s="215">
        <v>0</v>
      </c>
      <c r="E196" s="50"/>
      <c r="F196" s="98">
        <f t="shared" si="20"/>
        <v>0</v>
      </c>
      <c r="G196" s="50"/>
      <c r="H196" s="20"/>
      <c r="L196" s="20"/>
      <c r="M196" s="20"/>
      <c r="N196" s="52"/>
    </row>
    <row r="197" spans="1:14" x14ac:dyDescent="0.35">
      <c r="A197" s="22" t="s">
        <v>256</v>
      </c>
      <c r="B197" s="39" t="s">
        <v>257</v>
      </c>
      <c r="C197" s="215">
        <v>0</v>
      </c>
      <c r="E197" s="50"/>
      <c r="F197" s="98">
        <f t="shared" si="20"/>
        <v>0</v>
      </c>
      <c r="G197" s="50"/>
      <c r="H197" s="20"/>
      <c r="L197" s="20"/>
      <c r="M197" s="20"/>
      <c r="N197" s="52"/>
    </row>
    <row r="198" spans="1:14" x14ac:dyDescent="0.35">
      <c r="A198" s="22" t="s">
        <v>258</v>
      </c>
      <c r="B198" s="39" t="s">
        <v>259</v>
      </c>
      <c r="C198" s="215">
        <v>0</v>
      </c>
      <c r="E198" s="50"/>
      <c r="F198" s="98">
        <f t="shared" si="20"/>
        <v>0</v>
      </c>
      <c r="G198" s="50"/>
      <c r="H198" s="20"/>
      <c r="L198" s="20"/>
      <c r="M198" s="20"/>
      <c r="N198" s="52"/>
    </row>
    <row r="199" spans="1:14" x14ac:dyDescent="0.35">
      <c r="A199" s="22" t="s">
        <v>260</v>
      </c>
      <c r="B199" s="39" t="s">
        <v>261</v>
      </c>
      <c r="C199" s="215">
        <v>0</v>
      </c>
      <c r="E199" s="50"/>
      <c r="F199" s="98">
        <f t="shared" si="20"/>
        <v>0</v>
      </c>
      <c r="G199" s="50"/>
      <c r="H199" s="20"/>
      <c r="L199" s="20"/>
      <c r="M199" s="20"/>
      <c r="N199" s="52"/>
    </row>
    <row r="200" spans="1:14" x14ac:dyDescent="0.35">
      <c r="A200" s="22" t="s">
        <v>262</v>
      </c>
      <c r="B200" s="39" t="s">
        <v>11</v>
      </c>
      <c r="C200" s="215">
        <v>0</v>
      </c>
      <c r="E200" s="50"/>
      <c r="F200" s="98">
        <f t="shared" si="20"/>
        <v>0</v>
      </c>
      <c r="G200" s="50"/>
      <c r="H200" s="20"/>
      <c r="L200" s="20"/>
      <c r="M200" s="20"/>
      <c r="N200" s="52"/>
    </row>
    <row r="201" spans="1:14" x14ac:dyDescent="0.35">
      <c r="A201" s="22" t="s">
        <v>263</v>
      </c>
      <c r="B201" s="39" t="s">
        <v>264</v>
      </c>
      <c r="C201" s="215">
        <v>0</v>
      </c>
      <c r="E201" s="50"/>
      <c r="F201" s="98">
        <f t="shared" si="20"/>
        <v>0</v>
      </c>
      <c r="G201" s="50"/>
      <c r="H201" s="20"/>
      <c r="L201" s="20"/>
      <c r="M201" s="20"/>
      <c r="N201" s="52"/>
    </row>
    <row r="202" spans="1:14" x14ac:dyDescent="0.35">
      <c r="A202" s="22" t="s">
        <v>265</v>
      </c>
      <c r="B202" s="39" t="s">
        <v>266</v>
      </c>
      <c r="C202" s="215">
        <v>0</v>
      </c>
      <c r="E202" s="50"/>
      <c r="F202" s="98">
        <f t="shared" si="20"/>
        <v>0</v>
      </c>
      <c r="G202" s="50"/>
      <c r="H202" s="20"/>
      <c r="L202" s="20"/>
      <c r="M202" s="20"/>
      <c r="N202" s="52"/>
    </row>
    <row r="203" spans="1:14" x14ac:dyDescent="0.35">
      <c r="A203" s="22" t="s">
        <v>267</v>
      </c>
      <c r="B203" s="39" t="s">
        <v>268</v>
      </c>
      <c r="C203" s="215">
        <v>0</v>
      </c>
      <c r="E203" s="50"/>
      <c r="F203" s="98">
        <f t="shared" si="20"/>
        <v>0</v>
      </c>
      <c r="G203" s="50"/>
      <c r="H203" s="20"/>
      <c r="L203" s="20"/>
      <c r="M203" s="20"/>
      <c r="N203" s="52"/>
    </row>
    <row r="204" spans="1:14" x14ac:dyDescent="0.35">
      <c r="A204" s="22" t="s">
        <v>269</v>
      </c>
      <c r="B204" s="39" t="s">
        <v>270</v>
      </c>
      <c r="C204" s="215">
        <v>0</v>
      </c>
      <c r="E204" s="50"/>
      <c r="F204" s="98">
        <f t="shared" si="20"/>
        <v>0</v>
      </c>
      <c r="G204" s="50"/>
      <c r="H204" s="20"/>
      <c r="L204" s="20"/>
      <c r="M204" s="20"/>
      <c r="N204" s="52"/>
    </row>
    <row r="205" spans="1:14" x14ac:dyDescent="0.35">
      <c r="A205" s="22" t="s">
        <v>271</v>
      </c>
      <c r="B205" s="39" t="s">
        <v>272</v>
      </c>
      <c r="C205" s="215">
        <v>0</v>
      </c>
      <c r="E205" s="50"/>
      <c r="F205" s="98">
        <f t="shared" si="20"/>
        <v>0</v>
      </c>
      <c r="G205" s="50"/>
      <c r="H205" s="20"/>
      <c r="L205" s="20"/>
      <c r="M205" s="20"/>
      <c r="N205" s="52"/>
    </row>
    <row r="206" spans="1:14" x14ac:dyDescent="0.35">
      <c r="A206" s="22" t="s">
        <v>273</v>
      </c>
      <c r="B206" s="39" t="s">
        <v>85</v>
      </c>
      <c r="C206" s="215">
        <v>0</v>
      </c>
      <c r="E206" s="50"/>
      <c r="F206" s="98">
        <f t="shared" si="20"/>
        <v>0</v>
      </c>
      <c r="G206" s="50"/>
      <c r="H206" s="20"/>
      <c r="L206" s="20"/>
      <c r="M206" s="20"/>
      <c r="N206" s="52"/>
    </row>
    <row r="207" spans="1:14" x14ac:dyDescent="0.35">
      <c r="A207" s="22" t="s">
        <v>274</v>
      </c>
      <c r="B207" s="49" t="s">
        <v>275</v>
      </c>
      <c r="C207" s="215">
        <f>+SUM(C193:C195)</f>
        <v>34.905020699999994</v>
      </c>
      <c r="E207" s="50"/>
      <c r="F207" s="98"/>
      <c r="G207" s="50"/>
      <c r="H207" s="20"/>
      <c r="L207" s="20"/>
      <c r="M207" s="20"/>
      <c r="N207" s="52"/>
    </row>
    <row r="208" spans="1:14" x14ac:dyDescent="0.35">
      <c r="A208" s="22" t="s">
        <v>276</v>
      </c>
      <c r="B208" s="56" t="s">
        <v>87</v>
      </c>
      <c r="C208" s="93">
        <f>SUM(C193:C206)</f>
        <v>34.905020699999994</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5">
        <f>+C179</f>
        <v>34.905020699999994</v>
      </c>
      <c r="E217" s="60"/>
      <c r="F217" s="98">
        <f>IF($C$38=0,"",IF(C217="[for completion]","",IF(C217="","",C217/$C$38)))</f>
        <v>4.2437312740761172E-2</v>
      </c>
      <c r="G217" s="98">
        <f>IF($C$39=0,"",IF(C217="[for completion]","",IF(C217="","",C217/$C$39)))</f>
        <v>5.8175034499999993E-2</v>
      </c>
      <c r="H217" s="20"/>
      <c r="L217" s="20"/>
      <c r="M217" s="20"/>
      <c r="N217" s="52"/>
    </row>
    <row r="218" spans="1:14" x14ac:dyDescent="0.35">
      <c r="A218" s="22" t="s">
        <v>287</v>
      </c>
      <c r="B218" s="18" t="s">
        <v>288</v>
      </c>
      <c r="C218" s="215">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5">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34.905020699999994</v>
      </c>
      <c r="E220" s="60"/>
      <c r="F220" s="89">
        <f>SUM(F217:F219)</f>
        <v>4.2437312740761172E-2</v>
      </c>
      <c r="G220" s="89">
        <f>SUM(G217:G219)</f>
        <v>5.8175034499999993E-2</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4"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7"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8" t="s">
        <v>1161</v>
      </c>
      <c r="H321" s="20"/>
      <c r="I321" s="52"/>
      <c r="J321" s="52"/>
      <c r="K321" s="52"/>
      <c r="L321" s="52"/>
      <c r="M321" s="52"/>
      <c r="N321" s="52"/>
    </row>
    <row r="322" spans="1:14" outlineLevel="1" x14ac:dyDescent="0.35">
      <c r="A322" s="22" t="s">
        <v>337</v>
      </c>
      <c r="B322" s="37" t="s">
        <v>338</v>
      </c>
      <c r="C322" s="218" t="s">
        <v>1161</v>
      </c>
      <c r="H322" s="20"/>
      <c r="I322" s="52"/>
      <c r="J322" s="52"/>
      <c r="K322" s="52"/>
      <c r="L322" s="52"/>
      <c r="M322" s="52"/>
      <c r="N322" s="52"/>
    </row>
    <row r="323" spans="1:14" outlineLevel="1" x14ac:dyDescent="0.35">
      <c r="A323" s="22" t="s">
        <v>339</v>
      </c>
      <c r="B323" s="37" t="s">
        <v>340</v>
      </c>
      <c r="C323" s="218"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9"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540</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5">
        <v>1458.5236599999998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5">
        <v>2.5397391800000002</v>
      </c>
      <c r="D22" s="207">
        <v>106</v>
      </c>
      <c r="E22" s="39"/>
      <c r="F22" s="98">
        <f>IF($C$37=0,"",IF(C22="[for completion]","",C22/$C$37))</f>
        <v>3.2246447699443921E-3</v>
      </c>
      <c r="G22" s="98">
        <f>IF($D$37=0,"",IF(D22="[for completion]","",D22/$D$37))</f>
        <v>0.1962962962962963</v>
      </c>
      <c r="H22"/>
      <c r="I22" s="39"/>
      <c r="L22" s="39"/>
      <c r="M22" s="48"/>
      <c r="N22" s="48"/>
    </row>
    <row r="23" spans="1:14" x14ac:dyDescent="0.35">
      <c r="A23" s="22" t="s">
        <v>451</v>
      </c>
      <c r="B23" s="208" t="s">
        <v>1163</v>
      </c>
      <c r="C23" s="215">
        <v>4.4909574800000005</v>
      </c>
      <c r="D23" s="207">
        <v>60</v>
      </c>
      <c r="E23" s="39"/>
      <c r="F23" s="98">
        <f t="shared" ref="F23:F36" si="0">IF($C$37=0,"",IF(C23="[for completion]","",C23/$C$37))</f>
        <v>5.7020589610011245E-3</v>
      </c>
      <c r="G23" s="98">
        <f t="shared" ref="G23:G36" si="1">IF($D$37=0,"",IF(D23="[for completion]","",D23/$D$37))</f>
        <v>0.1111111111111111</v>
      </c>
      <c r="H23"/>
      <c r="I23" s="39"/>
      <c r="L23" s="39"/>
      <c r="M23" s="48"/>
      <c r="N23" s="48"/>
    </row>
    <row r="24" spans="1:14" x14ac:dyDescent="0.35">
      <c r="A24" s="22" t="s">
        <v>452</v>
      </c>
      <c r="B24" s="208" t="s">
        <v>1164</v>
      </c>
      <c r="C24" s="215">
        <v>4.1127217700000003</v>
      </c>
      <c r="D24" s="207">
        <v>34</v>
      </c>
      <c r="F24" s="98">
        <f t="shared" si="0"/>
        <v>5.2218223234509233E-3</v>
      </c>
      <c r="G24" s="98">
        <f t="shared" si="1"/>
        <v>6.2962962962962957E-2</v>
      </c>
      <c r="H24"/>
      <c r="I24" s="39"/>
      <c r="M24" s="48"/>
      <c r="N24" s="48"/>
    </row>
    <row r="25" spans="1:14" x14ac:dyDescent="0.35">
      <c r="A25" s="22" t="s">
        <v>453</v>
      </c>
      <c r="B25" s="208" t="s">
        <v>1165</v>
      </c>
      <c r="C25" s="215">
        <v>4.0669749299999998</v>
      </c>
      <c r="D25" s="207">
        <v>23</v>
      </c>
      <c r="E25" s="59"/>
      <c r="F25" s="98">
        <f t="shared" si="0"/>
        <v>5.1637386786778077E-3</v>
      </c>
      <c r="G25" s="98">
        <f t="shared" si="1"/>
        <v>4.2592592592592592E-2</v>
      </c>
      <c r="H25"/>
      <c r="I25" s="39"/>
      <c r="L25" s="59"/>
      <c r="M25" s="48"/>
      <c r="N25" s="48"/>
    </row>
    <row r="26" spans="1:14" x14ac:dyDescent="0.35">
      <c r="A26" s="22" t="s">
        <v>454</v>
      </c>
      <c r="B26" s="208" t="s">
        <v>1166</v>
      </c>
      <c r="C26" s="215">
        <v>5.5126151500000002</v>
      </c>
      <c r="D26" s="207">
        <v>25</v>
      </c>
      <c r="E26" s="59"/>
      <c r="F26" s="98">
        <f t="shared" si="0"/>
        <v>6.9992327370260593E-3</v>
      </c>
      <c r="G26" s="98">
        <f t="shared" si="1"/>
        <v>4.6296296296296294E-2</v>
      </c>
      <c r="H26"/>
      <c r="I26" s="39"/>
      <c r="L26" s="59"/>
      <c r="M26" s="48"/>
      <c r="N26" s="48"/>
    </row>
    <row r="27" spans="1:14" x14ac:dyDescent="0.35">
      <c r="A27" s="22" t="s">
        <v>455</v>
      </c>
      <c r="B27" s="208" t="s">
        <v>1167</v>
      </c>
      <c r="C27" s="215">
        <v>10.56371727</v>
      </c>
      <c r="D27" s="207">
        <v>35</v>
      </c>
      <c r="E27" s="59"/>
      <c r="F27" s="98">
        <f t="shared" si="0"/>
        <v>1.3412493658453838E-2</v>
      </c>
      <c r="G27" s="98">
        <f t="shared" si="1"/>
        <v>6.4814814814814811E-2</v>
      </c>
      <c r="H27"/>
      <c r="I27" s="39"/>
      <c r="L27" s="59"/>
      <c r="M27" s="48"/>
      <c r="N27" s="48"/>
    </row>
    <row r="28" spans="1:14" x14ac:dyDescent="0.35">
      <c r="A28" s="22" t="s">
        <v>456</v>
      </c>
      <c r="B28" s="208" t="s">
        <v>1168</v>
      </c>
      <c r="C28" s="215">
        <v>10.09858476</v>
      </c>
      <c r="D28" s="207">
        <v>26</v>
      </c>
      <c r="E28" s="59"/>
      <c r="F28" s="98">
        <f t="shared" si="0"/>
        <v>1.2821926277553485E-2</v>
      </c>
      <c r="G28" s="98">
        <f t="shared" si="1"/>
        <v>4.8148148148148148E-2</v>
      </c>
      <c r="H28"/>
      <c r="I28" s="39"/>
      <c r="L28" s="59"/>
      <c r="M28" s="48"/>
      <c r="N28" s="48"/>
    </row>
    <row r="29" spans="1:14" x14ac:dyDescent="0.35">
      <c r="A29" s="22" t="s">
        <v>457</v>
      </c>
      <c r="B29" s="208" t="s">
        <v>1169</v>
      </c>
      <c r="C29" s="215">
        <v>11.037251619999999</v>
      </c>
      <c r="D29" s="207">
        <v>22</v>
      </c>
      <c r="E29" s="59"/>
      <c r="F29" s="98">
        <f t="shared" si="0"/>
        <v>1.4013728650275524E-2</v>
      </c>
      <c r="G29" s="98">
        <f t="shared" si="1"/>
        <v>4.0740740740740744E-2</v>
      </c>
      <c r="H29"/>
      <c r="I29" s="39"/>
      <c r="L29" s="59"/>
      <c r="M29" s="48"/>
      <c r="N29" s="48"/>
    </row>
    <row r="30" spans="1:14" x14ac:dyDescent="0.35">
      <c r="A30" s="22" t="s">
        <v>458</v>
      </c>
      <c r="B30" s="208" t="s">
        <v>1170</v>
      </c>
      <c r="C30" s="215">
        <v>28.491430380000001</v>
      </c>
      <c r="D30" s="207">
        <v>44</v>
      </c>
      <c r="E30" s="59"/>
      <c r="F30" s="98">
        <f t="shared" si="0"/>
        <v>3.6174872871434678E-2</v>
      </c>
      <c r="G30" s="98">
        <f t="shared" si="1"/>
        <v>8.1481481481481488E-2</v>
      </c>
      <c r="H30"/>
      <c r="I30" s="39"/>
      <c r="L30" s="59"/>
      <c r="M30" s="48"/>
      <c r="N30" s="48"/>
    </row>
    <row r="31" spans="1:14" x14ac:dyDescent="0.35">
      <c r="A31" s="22" t="s">
        <v>459</v>
      </c>
      <c r="B31" s="208" t="s">
        <v>1171</v>
      </c>
      <c r="C31" s="215">
        <v>25.79987101</v>
      </c>
      <c r="D31" s="207">
        <v>30</v>
      </c>
      <c r="E31" s="59"/>
      <c r="F31" s="98">
        <f t="shared" si="0"/>
        <v>3.2757465716474254E-2</v>
      </c>
      <c r="G31" s="98">
        <f t="shared" si="1"/>
        <v>5.5555555555555552E-2</v>
      </c>
      <c r="H31"/>
      <c r="I31" s="39"/>
      <c r="L31" s="59"/>
      <c r="M31" s="48"/>
      <c r="N31" s="48"/>
    </row>
    <row r="32" spans="1:14" x14ac:dyDescent="0.35">
      <c r="A32" s="22" t="s">
        <v>460</v>
      </c>
      <c r="B32" s="208" t="s">
        <v>1172</v>
      </c>
      <c r="C32" s="215">
        <v>68.263663579999999</v>
      </c>
      <c r="D32" s="207">
        <v>48</v>
      </c>
      <c r="E32" s="59"/>
      <c r="F32" s="98">
        <f t="shared" si="0"/>
        <v>8.6672705399808203E-2</v>
      </c>
      <c r="G32" s="98">
        <f t="shared" si="1"/>
        <v>8.8888888888888892E-2</v>
      </c>
      <c r="H32"/>
      <c r="I32" s="39"/>
      <c r="L32" s="59"/>
      <c r="M32" s="48"/>
      <c r="N32" s="48"/>
    </row>
    <row r="33" spans="1:14" x14ac:dyDescent="0.35">
      <c r="A33" s="22" t="s">
        <v>461</v>
      </c>
      <c r="B33" s="208" t="s">
        <v>1173</v>
      </c>
      <c r="C33" s="215">
        <v>320.77400842000003</v>
      </c>
      <c r="D33" s="207">
        <v>73</v>
      </c>
      <c r="E33" s="59"/>
      <c r="F33" s="98">
        <f t="shared" si="0"/>
        <v>0.40727891932023169</v>
      </c>
      <c r="G33" s="98">
        <f t="shared" si="1"/>
        <v>0.13518518518518519</v>
      </c>
      <c r="H33"/>
      <c r="I33" s="39"/>
      <c r="L33" s="59"/>
      <c r="M33" s="48"/>
      <c r="N33" s="48"/>
    </row>
    <row r="34" spans="1:14" x14ac:dyDescent="0.35">
      <c r="A34" s="22" t="s">
        <v>462</v>
      </c>
      <c r="B34" s="208" t="s">
        <v>1174</v>
      </c>
      <c r="C34" s="215">
        <v>127.08815747</v>
      </c>
      <c r="D34" s="207">
        <v>9</v>
      </c>
      <c r="E34" s="59"/>
      <c r="F34" s="98">
        <f t="shared" si="0"/>
        <v>0.16136072772146029</v>
      </c>
      <c r="G34" s="98">
        <f t="shared" si="1"/>
        <v>1.6666666666666666E-2</v>
      </c>
      <c r="H34"/>
      <c r="I34" s="39"/>
      <c r="L34" s="59"/>
      <c r="M34" s="48"/>
      <c r="N34" s="48"/>
    </row>
    <row r="35" spans="1:14" x14ac:dyDescent="0.35">
      <c r="A35" s="22" t="s">
        <v>463</v>
      </c>
      <c r="B35" s="208" t="s">
        <v>1175</v>
      </c>
      <c r="C35" s="215">
        <v>94.308215050000001</v>
      </c>
      <c r="D35" s="207">
        <v>4</v>
      </c>
      <c r="E35" s="59"/>
      <c r="F35" s="98">
        <f t="shared" si="0"/>
        <v>0.11974083591677059</v>
      </c>
      <c r="G35" s="98">
        <f t="shared" si="1"/>
        <v>7.4074074074074077E-3</v>
      </c>
      <c r="H35"/>
      <c r="I35" s="39"/>
      <c r="L35" s="59"/>
      <c r="M35" s="48"/>
      <c r="N35" s="48"/>
    </row>
    <row r="36" spans="1:14" x14ac:dyDescent="0.35">
      <c r="A36" s="22" t="s">
        <v>464</v>
      </c>
      <c r="B36" s="208" t="s">
        <v>1176</v>
      </c>
      <c r="C36" s="215">
        <v>70.454870279999994</v>
      </c>
      <c r="D36" s="207">
        <v>1</v>
      </c>
      <c r="E36" s="59"/>
      <c r="F36" s="98">
        <f t="shared" si="0"/>
        <v>8.9454826997437023E-2</v>
      </c>
      <c r="G36" s="98">
        <f t="shared" si="1"/>
        <v>1.8518518518518519E-3</v>
      </c>
      <c r="H36"/>
      <c r="I36" s="39"/>
      <c r="L36" s="59"/>
      <c r="M36" s="48"/>
      <c r="N36" s="48"/>
    </row>
    <row r="37" spans="1:14" x14ac:dyDescent="0.35">
      <c r="A37" s="22" t="s">
        <v>465</v>
      </c>
      <c r="B37" s="49" t="s">
        <v>87</v>
      </c>
      <c r="C37" s="93">
        <f>SUM(C22:C36)</f>
        <v>787.60277835000011</v>
      </c>
      <c r="D37" s="47">
        <f>SUM(D22:D36)</f>
        <v>540</v>
      </c>
      <c r="E37" s="59"/>
      <c r="F37" s="99">
        <f>SUM(F22:F36)</f>
        <v>0.99999999999999989</v>
      </c>
      <c r="G37" s="99">
        <f>SUM(G22:G36)</f>
        <v>1</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5">
        <f>+C37-C40</f>
        <v>773.45277835000013</v>
      </c>
      <c r="E39" s="68"/>
      <c r="F39" s="98">
        <f>IF($C$42=0,"",IF(C39="[for completion]","",C39/$C$42))</f>
        <v>0.9820340908019094</v>
      </c>
      <c r="G39" s="47"/>
      <c r="H39"/>
      <c r="I39" s="39"/>
      <c r="L39" s="68"/>
      <c r="M39" s="48"/>
      <c r="N39" s="47"/>
    </row>
    <row r="40" spans="1:14" x14ac:dyDescent="0.35">
      <c r="A40" s="22" t="s">
        <v>469</v>
      </c>
      <c r="B40" s="39" t="s">
        <v>470</v>
      </c>
      <c r="C40" s="215">
        <v>14.15</v>
      </c>
      <c r="E40" s="68"/>
      <c r="F40" s="98">
        <f>IF($C$42=0,"",IF(C40="[for completion]","",C40/$C$42))</f>
        <v>1.7965909198090626E-2</v>
      </c>
      <c r="G40" s="47"/>
      <c r="H40"/>
      <c r="I40" s="39"/>
      <c r="L40" s="68"/>
      <c r="M40" s="48"/>
      <c r="N40" s="47"/>
    </row>
    <row r="41" spans="1:14" x14ac:dyDescent="0.35">
      <c r="A41" s="22" t="s">
        <v>471</v>
      </c>
      <c r="B41" s="39" t="s">
        <v>85</v>
      </c>
      <c r="C41" s="215">
        <v>0</v>
      </c>
      <c r="E41" s="59"/>
      <c r="F41" s="98">
        <f>IF($C$42=0,"",IF(C41="[for completion]","",C41/$C$42))</f>
        <v>0</v>
      </c>
      <c r="G41" s="47"/>
      <c r="H41"/>
      <c r="I41" s="39"/>
      <c r="L41" s="59"/>
      <c r="M41" s="48"/>
      <c r="N41" s="47"/>
    </row>
    <row r="42" spans="1:14" x14ac:dyDescent="0.35">
      <c r="A42" s="22" t="s">
        <v>472</v>
      </c>
      <c r="B42" s="49" t="s">
        <v>87</v>
      </c>
      <c r="C42" s="93">
        <f>SUM(C39:C41)</f>
        <v>787.60277835000011</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0.16497999999999999</v>
      </c>
      <c r="G104" s="22"/>
      <c r="H104"/>
      <c r="I104" s="39"/>
      <c r="N104" s="22"/>
    </row>
    <row r="105" spans="1:14" x14ac:dyDescent="0.35">
      <c r="A105" s="22" t="s">
        <v>533</v>
      </c>
      <c r="B105" s="208" t="s">
        <v>1178</v>
      </c>
      <c r="C105" s="88">
        <v>0.1598</v>
      </c>
      <c r="G105" s="22"/>
      <c r="H105"/>
      <c r="I105" s="39"/>
      <c r="N105" s="22"/>
    </row>
    <row r="106" spans="1:14" x14ac:dyDescent="0.35">
      <c r="A106" s="22" t="s">
        <v>534</v>
      </c>
      <c r="B106" s="208" t="s">
        <v>1179</v>
      </c>
      <c r="C106" s="88">
        <v>0.11565</v>
      </c>
      <c r="G106" s="22"/>
      <c r="H106"/>
      <c r="I106" s="39"/>
      <c r="N106" s="22"/>
    </row>
    <row r="107" spans="1:14" x14ac:dyDescent="0.35">
      <c r="A107" s="22" t="s">
        <v>535</v>
      </c>
      <c r="B107" s="208" t="s">
        <v>1180</v>
      </c>
      <c r="C107" s="88">
        <v>9.289E-2</v>
      </c>
      <c r="G107" s="22"/>
      <c r="H107"/>
      <c r="I107" s="39"/>
      <c r="N107" s="22"/>
    </row>
    <row r="108" spans="1:14" x14ac:dyDescent="0.35">
      <c r="A108" s="22" t="s">
        <v>536</v>
      </c>
      <c r="B108" s="208" t="s">
        <v>1181</v>
      </c>
      <c r="C108" s="88">
        <v>9.0899999999999995E-2</v>
      </c>
      <c r="G108" s="22"/>
      <c r="H108"/>
      <c r="I108" s="39"/>
      <c r="N108" s="22"/>
    </row>
    <row r="109" spans="1:14" x14ac:dyDescent="0.35">
      <c r="A109" s="22" t="s">
        <v>537</v>
      </c>
      <c r="B109" s="208" t="s">
        <v>1182</v>
      </c>
      <c r="C109" s="88">
        <v>8.3119999999999999E-2</v>
      </c>
      <c r="G109" s="22"/>
      <c r="H109"/>
      <c r="I109" s="39"/>
      <c r="N109" s="22"/>
    </row>
    <row r="110" spans="1:14" x14ac:dyDescent="0.35">
      <c r="A110" s="22" t="s">
        <v>538</v>
      </c>
      <c r="B110" s="208" t="s">
        <v>1183</v>
      </c>
      <c r="C110" s="88">
        <v>6.8040000000000003E-2</v>
      </c>
      <c r="G110" s="22"/>
      <c r="H110"/>
      <c r="I110" s="39"/>
      <c r="N110" s="22"/>
    </row>
    <row r="111" spans="1:14" x14ac:dyDescent="0.35">
      <c r="A111" s="22" t="s">
        <v>539</v>
      </c>
      <c r="B111" s="208" t="s">
        <v>1184</v>
      </c>
      <c r="C111" s="88">
        <v>6.6540000000000002E-2</v>
      </c>
      <c r="G111" s="22"/>
      <c r="H111"/>
      <c r="I111" s="39"/>
      <c r="N111" s="22"/>
    </row>
    <row r="112" spans="1:14" x14ac:dyDescent="0.35">
      <c r="A112" s="22" t="s">
        <v>540</v>
      </c>
      <c r="B112" s="208" t="s">
        <v>1185</v>
      </c>
      <c r="C112" s="88">
        <v>5.3080000000000002E-2</v>
      </c>
      <c r="G112" s="22"/>
      <c r="H112"/>
      <c r="I112" s="39"/>
      <c r="N112" s="22"/>
    </row>
    <row r="113" spans="1:14" x14ac:dyDescent="0.35">
      <c r="A113" s="22" t="s">
        <v>541</v>
      </c>
      <c r="B113" s="208" t="s">
        <v>1186</v>
      </c>
      <c r="C113" s="88">
        <v>3.5409999999999997E-2</v>
      </c>
      <c r="G113" s="22"/>
      <c r="H113"/>
      <c r="I113" s="39"/>
      <c r="N113" s="22"/>
    </row>
    <row r="114" spans="1:14" x14ac:dyDescent="0.35">
      <c r="A114" s="22" t="s">
        <v>542</v>
      </c>
      <c r="B114" s="208" t="s">
        <v>1187</v>
      </c>
      <c r="C114" s="88">
        <v>3.5290000000000002E-2</v>
      </c>
      <c r="G114" s="22"/>
      <c r="H114"/>
      <c r="I114" s="39"/>
      <c r="N114" s="22"/>
    </row>
    <row r="115" spans="1:14" x14ac:dyDescent="0.35">
      <c r="A115" s="22" t="s">
        <v>543</v>
      </c>
      <c r="B115" s="208" t="s">
        <v>1188</v>
      </c>
      <c r="C115" s="88">
        <v>2.332E-2</v>
      </c>
      <c r="G115" s="22"/>
      <c r="H115"/>
      <c r="I115" s="39"/>
      <c r="N115" s="22"/>
    </row>
    <row r="116" spans="1:14" x14ac:dyDescent="0.35">
      <c r="A116" s="22" t="s">
        <v>544</v>
      </c>
      <c r="B116" s="208" t="s">
        <v>1189</v>
      </c>
      <c r="C116" s="88">
        <v>1.099E-2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0.10431</v>
      </c>
      <c r="D130"/>
      <c r="E130"/>
      <c r="F130"/>
      <c r="G130"/>
      <c r="H130"/>
      <c r="K130"/>
      <c r="L130"/>
      <c r="M130"/>
      <c r="N130"/>
    </row>
    <row r="131" spans="1:14" x14ac:dyDescent="0.35">
      <c r="A131" s="22" t="s">
        <v>558</v>
      </c>
      <c r="B131" s="22" t="s">
        <v>424</v>
      </c>
      <c r="C131" s="88">
        <v>0.89568999999999999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20">
        <v>1.26967556E-2</v>
      </c>
      <c r="D138" s="68"/>
      <c r="E138" s="68"/>
      <c r="F138" s="59"/>
      <c r="G138" s="47"/>
      <c r="H138"/>
      <c r="K138" s="68"/>
      <c r="L138" s="68"/>
      <c r="M138" s="59"/>
      <c r="N138" s="47"/>
    </row>
    <row r="139" spans="1:14" x14ac:dyDescent="0.35">
      <c r="A139" s="22" t="s">
        <v>565</v>
      </c>
      <c r="B139" s="22" t="s">
        <v>427</v>
      </c>
      <c r="C139" s="220">
        <v>0.20084734239999999</v>
      </c>
      <c r="D139" s="68"/>
      <c r="E139" s="68"/>
      <c r="F139" s="59"/>
      <c r="G139" s="47"/>
      <c r="H139"/>
      <c r="K139" s="68"/>
      <c r="L139" s="68"/>
      <c r="M139" s="59"/>
      <c r="N139" s="47"/>
    </row>
    <row r="140" spans="1:14" x14ac:dyDescent="0.35">
      <c r="A140" s="22" t="s">
        <v>566</v>
      </c>
      <c r="B140" s="22" t="s">
        <v>85</v>
      </c>
      <c r="C140" s="220">
        <v>0.78645590180000002</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66.536943399999998</v>
      </c>
      <c r="D149" s="68"/>
      <c r="E149" s="68"/>
      <c r="F149" s="98">
        <f>IF($C$152=0,"",IF(C149="[for completion]","",C149/$C$152))</f>
        <v>8.4480330985363644E-2</v>
      </c>
      <c r="G149" s="47"/>
      <c r="H149"/>
      <c r="I149" s="39"/>
      <c r="K149" s="68"/>
      <c r="L149" s="68"/>
      <c r="M149" s="48"/>
      <c r="N149" s="47"/>
    </row>
    <row r="150" spans="1:14" x14ac:dyDescent="0.35">
      <c r="A150" s="22" t="s">
        <v>578</v>
      </c>
      <c r="B150" s="39" t="s">
        <v>579</v>
      </c>
      <c r="C150" s="209">
        <v>650.61096466999993</v>
      </c>
      <c r="D150" s="68"/>
      <c r="E150" s="68"/>
      <c r="F150" s="98">
        <f>IF($C$152=0,"",IF(C150="[for completion]","",C150/$C$152))</f>
        <v>0.82606484201719921</v>
      </c>
      <c r="G150" s="47"/>
      <c r="H150"/>
      <c r="I150" s="39"/>
      <c r="K150" s="68"/>
      <c r="L150" s="68"/>
      <c r="M150" s="48"/>
      <c r="N150" s="47"/>
    </row>
    <row r="151" spans="1:14" ht="15" customHeight="1" x14ac:dyDescent="0.35">
      <c r="A151" s="22" t="s">
        <v>580</v>
      </c>
      <c r="B151" s="39" t="s">
        <v>581</v>
      </c>
      <c r="C151" s="209">
        <v>70.454870279999994</v>
      </c>
      <c r="D151" s="68"/>
      <c r="E151" s="68"/>
      <c r="F151" s="98">
        <f>IF($C$152=0,"",IF(C151="[for completion]","",C151/$C$152))</f>
        <v>8.9454826997437037E-2</v>
      </c>
      <c r="G151" s="47"/>
      <c r="H151"/>
      <c r="I151" s="39"/>
      <c r="K151" s="68"/>
      <c r="L151" s="68"/>
      <c r="M151" s="48"/>
      <c r="N151" s="47"/>
    </row>
    <row r="152" spans="1:14" ht="15" customHeight="1" x14ac:dyDescent="0.35">
      <c r="A152" s="22" t="s">
        <v>582</v>
      </c>
      <c r="B152" s="49" t="s">
        <v>87</v>
      </c>
      <c r="C152" s="93">
        <f>SUM(C148:C151)</f>
        <v>787.60277834999999</v>
      </c>
      <c r="D152" s="68"/>
      <c r="E152" s="68"/>
      <c r="F152" s="89">
        <f>SUM(F148:F151)</f>
        <v>0.99999999999999989</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21">
        <v>0.41527999999999998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17"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17"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12" bestFit="1" customWidth="1"/>
    <col min="9" max="9" width="23.6328125" style="212"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45379</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27" t="s">
        <v>1195</v>
      </c>
      <c r="E5" s="227"/>
      <c r="F5" s="227"/>
      <c r="G5" s="227" t="s">
        <v>1196</v>
      </c>
      <c r="H5" s="227"/>
      <c r="I5" s="227"/>
    </row>
    <row r="6" spans="1:9" ht="15" customHeight="1" x14ac:dyDescent="0.35">
      <c r="A6" s="130"/>
      <c r="B6" s="125" t="s">
        <v>1197</v>
      </c>
      <c r="D6" s="228" t="s">
        <v>1198</v>
      </c>
      <c r="E6" s="228"/>
      <c r="F6" s="228"/>
      <c r="G6" s="228" t="s">
        <v>1199</v>
      </c>
      <c r="H6" s="228"/>
      <c r="I6" s="228"/>
    </row>
    <row r="7" spans="1:9" ht="15" customHeight="1" x14ac:dyDescent="0.35">
      <c r="A7" s="130"/>
      <c r="B7" s="125" t="s">
        <v>1133</v>
      </c>
      <c r="D7" s="228" t="s">
        <v>1200</v>
      </c>
      <c r="E7" s="228"/>
      <c r="F7" s="228"/>
      <c r="G7" s="228" t="s">
        <v>1201</v>
      </c>
      <c r="H7" s="228"/>
      <c r="I7" s="228"/>
    </row>
    <row r="8" spans="1:9" ht="15" customHeight="1" thickBot="1" x14ac:dyDescent="0.4">
      <c r="A8" s="130"/>
      <c r="B8" s="131" t="s">
        <v>414</v>
      </c>
      <c r="C8" s="131"/>
      <c r="D8" s="231" t="s">
        <v>1202</v>
      </c>
      <c r="E8" s="231"/>
      <c r="F8" s="231"/>
      <c r="G8" s="231" t="s">
        <v>1203</v>
      </c>
      <c r="H8" s="231"/>
      <c r="I8" s="231"/>
    </row>
    <row r="9" spans="1:9" ht="15" customHeight="1" x14ac:dyDescent="0.35">
      <c r="A9" s="130"/>
      <c r="I9" s="132"/>
    </row>
    <row r="10" spans="1:9" ht="15" customHeight="1" x14ac:dyDescent="0.35">
      <c r="A10" s="130"/>
      <c r="B10" s="129" t="s">
        <v>1204</v>
      </c>
      <c r="C10" s="211"/>
      <c r="D10" s="211" t="s">
        <v>1205</v>
      </c>
      <c r="E10" s="211" t="s">
        <v>1206</v>
      </c>
      <c r="F10" s="211" t="s">
        <v>1207</v>
      </c>
      <c r="G10" s="211" t="s">
        <v>1208</v>
      </c>
      <c r="H10" s="211" t="s">
        <v>1209</v>
      </c>
      <c r="I10" s="211" t="s">
        <v>1210</v>
      </c>
    </row>
    <row r="11" spans="1:9" ht="15" customHeight="1" thickBot="1" x14ac:dyDescent="0.4">
      <c r="A11" s="130"/>
      <c r="B11" s="133" t="s">
        <v>1211</v>
      </c>
      <c r="C11" s="134"/>
      <c r="D11" s="135"/>
      <c r="E11" s="135"/>
      <c r="F11" s="135"/>
      <c r="G11" s="135"/>
      <c r="H11" s="136">
        <v>4.5842465753424664</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12" t="s">
        <v>1214</v>
      </c>
      <c r="F13" s="143">
        <v>46913</v>
      </c>
      <c r="G13" s="143">
        <v>47278</v>
      </c>
      <c r="H13" s="144">
        <v>4.2027397260273975</v>
      </c>
      <c r="I13" s="145">
        <v>450000000</v>
      </c>
    </row>
    <row r="14" spans="1:9" ht="15" customHeight="1" thickBot="1" x14ac:dyDescent="0.4">
      <c r="A14" s="130"/>
      <c r="B14" s="142" t="s">
        <v>1215</v>
      </c>
      <c r="D14" s="143">
        <v>45278</v>
      </c>
      <c r="E14" s="212" t="s">
        <v>1214</v>
      </c>
      <c r="F14" s="143">
        <v>47470</v>
      </c>
      <c r="G14" s="143">
        <v>47835</v>
      </c>
      <c r="H14" s="144">
        <v>5.7287671232876711</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1"/>
      <c r="D17" s="211"/>
      <c r="E17" s="211"/>
      <c r="F17" s="211"/>
      <c r="G17" s="211"/>
      <c r="H17" s="211" t="s">
        <v>1209</v>
      </c>
      <c r="I17" s="211" t="s">
        <v>1210</v>
      </c>
    </row>
    <row r="18" spans="1:9" ht="15" customHeight="1" x14ac:dyDescent="0.35">
      <c r="A18" s="130"/>
      <c r="B18" s="138" t="s">
        <v>1219</v>
      </c>
      <c r="C18" s="138"/>
      <c r="D18" s="138"/>
      <c r="E18" s="138"/>
      <c r="H18" s="140">
        <v>10.969999999999999</v>
      </c>
      <c r="I18" s="141">
        <v>787602778.35000002</v>
      </c>
    </row>
    <row r="19" spans="1:9" ht="15" customHeight="1" x14ac:dyDescent="0.35">
      <c r="A19" s="130"/>
      <c r="B19" s="138" t="s">
        <v>1220</v>
      </c>
      <c r="C19" s="138"/>
      <c r="D19" s="138"/>
      <c r="E19" s="138"/>
      <c r="H19" s="140">
        <v>1.8316335135793618</v>
      </c>
      <c r="I19" s="141">
        <v>34905020.700000003</v>
      </c>
    </row>
    <row r="20" spans="1:9" ht="15" customHeight="1" x14ac:dyDescent="0.35">
      <c r="A20" s="130"/>
      <c r="B20" s="142" t="s">
        <v>1221</v>
      </c>
      <c r="C20" s="142"/>
      <c r="D20" s="142"/>
      <c r="E20" s="142"/>
      <c r="H20" s="144">
        <v>1.0958904109589041E-2</v>
      </c>
      <c r="I20" s="145">
        <v>22905020.699999999</v>
      </c>
    </row>
    <row r="21" spans="1:9" ht="15" customHeight="1" x14ac:dyDescent="0.35">
      <c r="A21" s="130"/>
      <c r="B21" s="142" t="s">
        <v>1222</v>
      </c>
      <c r="C21" s="142"/>
      <c r="D21" s="142"/>
      <c r="E21" s="142"/>
      <c r="H21" s="144">
        <v>5.3068493150684928</v>
      </c>
      <c r="I21" s="145">
        <v>12000000</v>
      </c>
    </row>
    <row r="22" spans="1:9" ht="15" customHeight="1" thickBot="1" x14ac:dyDescent="0.4">
      <c r="A22" s="130"/>
      <c r="B22" s="149" t="s">
        <v>1223</v>
      </c>
      <c r="C22" s="149"/>
      <c r="D22" s="149"/>
      <c r="E22" s="149"/>
      <c r="H22" s="140">
        <v>10.582192283476076</v>
      </c>
      <c r="I22" s="141">
        <v>822507799.05000007</v>
      </c>
    </row>
    <row r="23" spans="1:9" ht="15" hidden="1" customHeight="1" outlineLevel="1" thickBot="1" x14ac:dyDescent="0.4">
      <c r="A23" s="130"/>
      <c r="B23" s="150" t="s">
        <v>1224</v>
      </c>
      <c r="C23" s="150"/>
      <c r="D23" s="150"/>
      <c r="E23" s="150"/>
      <c r="F23" s="131"/>
      <c r="G23" s="131"/>
      <c r="H23" s="151"/>
      <c r="I23" s="236"/>
    </row>
    <row r="24" spans="1:9" ht="15" customHeight="1" collapsed="1" thickBot="1" x14ac:dyDescent="0.4">
      <c r="A24" s="130"/>
      <c r="B24" s="152" t="s">
        <v>1225</v>
      </c>
      <c r="C24" s="152"/>
      <c r="D24" s="152"/>
      <c r="E24" s="152"/>
      <c r="F24" s="237"/>
      <c r="G24" s="237"/>
      <c r="H24" s="237"/>
      <c r="I24" s="237">
        <v>0.37084633175000015</v>
      </c>
    </row>
    <row r="25" spans="1:9" ht="15" customHeight="1" thickBot="1" x14ac:dyDescent="0.4">
      <c r="A25" s="130"/>
      <c r="B25" s="152" t="s">
        <v>1226</v>
      </c>
      <c r="C25" s="152"/>
      <c r="D25" s="152"/>
      <c r="E25" s="152"/>
      <c r="F25" s="237"/>
      <c r="G25" s="237"/>
      <c r="H25" s="237"/>
      <c r="I25" s="237">
        <v>7.0000000000000007E-2</v>
      </c>
    </row>
    <row r="26" spans="1:9" ht="15" customHeight="1" thickBot="1" x14ac:dyDescent="0.4">
      <c r="A26" s="130"/>
      <c r="B26" s="152" t="s">
        <v>1227</v>
      </c>
      <c r="C26" s="152"/>
      <c r="D26" s="152"/>
      <c r="E26" s="152"/>
      <c r="F26" s="149"/>
      <c r="G26" s="149"/>
      <c r="H26" s="149"/>
      <c r="I26" s="238">
        <v>0.09</v>
      </c>
    </row>
    <row r="27" spans="1:9" ht="15" customHeight="1" thickBot="1" x14ac:dyDescent="0.3">
      <c r="A27" s="130"/>
      <c r="B27" s="158" t="s">
        <v>1228</v>
      </c>
      <c r="C27" s="158"/>
      <c r="D27" s="158"/>
      <c r="E27" s="158"/>
      <c r="F27" s="237"/>
      <c r="G27" s="237"/>
      <c r="H27" s="188"/>
      <c r="I27" s="237">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39">
        <v>749398160.77755535</v>
      </c>
    </row>
    <row r="31" spans="1:9" ht="15" customHeight="1" x14ac:dyDescent="0.35">
      <c r="A31" s="130"/>
      <c r="B31" s="155" t="s">
        <v>1231</v>
      </c>
      <c r="C31" s="142"/>
      <c r="D31" s="142"/>
      <c r="E31" s="142"/>
      <c r="H31" s="144"/>
      <c r="I31" s="239">
        <v>613231255.11544716</v>
      </c>
    </row>
    <row r="32" spans="1:9" ht="15" customHeight="1" x14ac:dyDescent="0.35">
      <c r="A32" s="130"/>
      <c r="B32" s="155" t="s">
        <v>1232</v>
      </c>
      <c r="C32" s="142"/>
      <c r="D32" s="142"/>
      <c r="E32" s="142"/>
      <c r="H32" s="144"/>
      <c r="I32" s="239" t="s">
        <v>1233</v>
      </c>
    </row>
    <row r="33" spans="1:9" ht="15" customHeight="1" x14ac:dyDescent="0.35">
      <c r="A33" s="130"/>
      <c r="B33" s="155" t="s">
        <v>1234</v>
      </c>
      <c r="C33" s="142"/>
      <c r="D33" s="142"/>
      <c r="E33" s="142"/>
      <c r="H33" s="144"/>
      <c r="I33" s="239" t="s">
        <v>1233</v>
      </c>
    </row>
    <row r="34" spans="1:9" ht="15" customHeight="1" x14ac:dyDescent="0.35">
      <c r="A34" s="130"/>
      <c r="B34" s="155" t="s">
        <v>1235</v>
      </c>
      <c r="C34" s="142"/>
      <c r="D34" s="142"/>
      <c r="E34" s="142"/>
      <c r="H34" s="144"/>
      <c r="I34" s="239" t="s">
        <v>1233</v>
      </c>
    </row>
    <row r="35" spans="1:9" ht="15" customHeight="1" x14ac:dyDescent="0.35">
      <c r="A35" s="130"/>
      <c r="B35" s="125" t="s">
        <v>1236</v>
      </c>
      <c r="I35" s="240" t="s">
        <v>1233</v>
      </c>
    </row>
    <row r="36" spans="1:9" ht="15" customHeight="1" x14ac:dyDescent="0.35">
      <c r="A36" s="130"/>
      <c r="B36" s="125" t="s">
        <v>1237</v>
      </c>
      <c r="I36" s="240"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41"/>
      <c r="I39" s="241"/>
    </row>
    <row r="40" spans="1:9" ht="15" customHeight="1" x14ac:dyDescent="0.35">
      <c r="A40" s="130"/>
      <c r="B40" s="129" t="s">
        <v>1240</v>
      </c>
      <c r="C40" s="211"/>
      <c r="D40" s="211"/>
      <c r="E40" s="211"/>
      <c r="F40" s="211"/>
      <c r="G40" s="211"/>
      <c r="H40" s="211"/>
      <c r="I40" s="211"/>
    </row>
    <row r="41" spans="1:9" ht="15" customHeight="1" x14ac:dyDescent="0.35">
      <c r="A41" s="130"/>
      <c r="B41" s="149" t="s">
        <v>1241</v>
      </c>
      <c r="C41" s="153"/>
      <c r="D41" s="153"/>
      <c r="E41" s="153"/>
      <c r="F41" s="153"/>
      <c r="G41" s="153"/>
      <c r="H41" s="241"/>
      <c r="I41" s="144"/>
    </row>
    <row r="42" spans="1:9" ht="15" customHeight="1" x14ac:dyDescent="0.35">
      <c r="A42" s="130"/>
      <c r="B42" s="142" t="s">
        <v>1242</v>
      </c>
      <c r="C42" s="153"/>
      <c r="D42" s="153"/>
      <c r="E42" s="153"/>
      <c r="F42" s="153"/>
      <c r="G42" s="153"/>
      <c r="H42" s="241"/>
      <c r="I42" s="144" t="s">
        <v>1160</v>
      </c>
    </row>
    <row r="43" spans="1:9" ht="15" customHeight="1" x14ac:dyDescent="0.35">
      <c r="A43" s="130"/>
      <c r="B43" s="142" t="s">
        <v>1243</v>
      </c>
      <c r="C43" s="153"/>
      <c r="D43" s="153"/>
      <c r="E43" s="153"/>
      <c r="F43" s="153"/>
      <c r="G43" s="153"/>
      <c r="H43" s="241"/>
      <c r="I43" s="144" t="s">
        <v>1160</v>
      </c>
    </row>
    <row r="44" spans="1:9" ht="15" customHeight="1" x14ac:dyDescent="0.35">
      <c r="A44" s="130"/>
      <c r="B44" s="142" t="s">
        <v>1244</v>
      </c>
      <c r="C44" s="153"/>
      <c r="D44" s="153"/>
      <c r="E44" s="153"/>
      <c r="F44" s="153"/>
      <c r="G44" s="153"/>
      <c r="H44" s="241"/>
      <c r="I44" s="144" t="s">
        <v>1160</v>
      </c>
    </row>
    <row r="45" spans="1:9" ht="15" customHeight="1" thickBot="1" x14ac:dyDescent="0.3">
      <c r="A45" s="130"/>
      <c r="B45" s="158" t="s">
        <v>1245</v>
      </c>
      <c r="C45" s="158"/>
      <c r="D45" s="158"/>
      <c r="E45" s="158"/>
      <c r="F45" s="242"/>
      <c r="G45" s="242"/>
      <c r="H45" s="189"/>
      <c r="I45" s="157" t="s">
        <v>1199</v>
      </c>
    </row>
    <row r="46" spans="1:9" ht="15" customHeight="1" x14ac:dyDescent="0.35">
      <c r="A46" s="130"/>
      <c r="H46" s="148"/>
      <c r="I46" s="148"/>
    </row>
    <row r="47" spans="1:9" ht="15" customHeight="1" x14ac:dyDescent="0.35">
      <c r="A47" s="130"/>
      <c r="B47" s="129" t="s">
        <v>1246</v>
      </c>
      <c r="C47" s="211"/>
      <c r="D47" s="211"/>
      <c r="E47" s="211"/>
      <c r="F47" s="211"/>
      <c r="G47" s="211"/>
      <c r="H47" s="211"/>
      <c r="I47" s="211"/>
    </row>
    <row r="48" spans="1:9" ht="15" customHeight="1" x14ac:dyDescent="0.35">
      <c r="A48" s="130"/>
      <c r="B48" s="138" t="s">
        <v>1247</v>
      </c>
      <c r="C48" s="138"/>
      <c r="D48" s="138"/>
      <c r="E48" s="138"/>
    </row>
    <row r="49" spans="1:9" ht="15" customHeight="1" x14ac:dyDescent="0.35">
      <c r="A49" s="130"/>
      <c r="B49" s="125" t="s">
        <v>1248</v>
      </c>
      <c r="G49" s="159"/>
      <c r="H49" s="159"/>
      <c r="I49" s="159">
        <v>540</v>
      </c>
    </row>
    <row r="50" spans="1:9" ht="15" customHeight="1" x14ac:dyDescent="0.35">
      <c r="A50" s="130"/>
      <c r="B50" s="125" t="s">
        <v>1249</v>
      </c>
      <c r="G50" s="160"/>
      <c r="I50" s="160">
        <v>1386406207.3800001</v>
      </c>
    </row>
    <row r="51" spans="1:9" ht="15" customHeight="1" x14ac:dyDescent="0.35">
      <c r="A51" s="130"/>
      <c r="B51" s="125" t="s">
        <v>1250</v>
      </c>
      <c r="G51" s="160"/>
      <c r="I51" s="160">
        <v>787602778.35000002</v>
      </c>
    </row>
    <row r="52" spans="1:9" ht="15" customHeight="1" x14ac:dyDescent="0.35">
      <c r="A52" s="130"/>
      <c r="B52" s="125" t="s">
        <v>1251</v>
      </c>
      <c r="G52" s="160"/>
      <c r="I52" s="160">
        <v>2567418.9</v>
      </c>
    </row>
    <row r="53" spans="1:9" ht="15" customHeight="1" x14ac:dyDescent="0.35">
      <c r="A53" s="130"/>
      <c r="B53" s="125" t="s">
        <v>1252</v>
      </c>
      <c r="G53" s="160"/>
      <c r="I53" s="160">
        <v>1458523.66</v>
      </c>
    </row>
    <row r="54" spans="1:9" ht="15" customHeight="1" x14ac:dyDescent="0.35">
      <c r="A54" s="130"/>
      <c r="B54" s="125" t="s">
        <v>1253</v>
      </c>
      <c r="G54" s="243"/>
      <c r="H54" s="125"/>
      <c r="I54" s="160">
        <v>223391460.71000004</v>
      </c>
    </row>
    <row r="55" spans="1:9" ht="15" customHeight="1" x14ac:dyDescent="0.35">
      <c r="A55" s="130"/>
      <c r="B55" s="125" t="s">
        <v>1254</v>
      </c>
      <c r="G55" s="161"/>
      <c r="I55" s="243">
        <v>0.28363467835651524</v>
      </c>
    </row>
    <row r="56" spans="1:9" ht="15" customHeight="1" x14ac:dyDescent="0.35">
      <c r="A56" s="130"/>
      <c r="B56" s="125" t="s">
        <v>1255</v>
      </c>
      <c r="G56" s="243"/>
      <c r="H56" s="125"/>
      <c r="I56" s="160">
        <v>327077440.81</v>
      </c>
    </row>
    <row r="57" spans="1:9" ht="15" customHeight="1" x14ac:dyDescent="0.35">
      <c r="A57" s="130"/>
      <c r="B57" s="125" t="s">
        <v>1256</v>
      </c>
      <c r="G57" s="161"/>
      <c r="H57" s="161"/>
      <c r="I57" s="243">
        <v>0.41528223338065884</v>
      </c>
    </row>
    <row r="58" spans="1:9" ht="15" customHeight="1" x14ac:dyDescent="0.35">
      <c r="A58" s="130"/>
      <c r="B58" s="125" t="s">
        <v>1257</v>
      </c>
      <c r="G58" s="160"/>
      <c r="H58" s="160"/>
      <c r="I58" s="159">
        <v>80.39</v>
      </c>
    </row>
    <row r="59" spans="1:9" ht="15" customHeight="1" x14ac:dyDescent="0.35">
      <c r="A59" s="130"/>
      <c r="B59" s="125" t="s">
        <v>1258</v>
      </c>
      <c r="G59" s="160"/>
      <c r="H59" s="160"/>
      <c r="I59" s="159">
        <v>131.63999999999999</v>
      </c>
    </row>
    <row r="60" spans="1:9" ht="15" customHeight="1" x14ac:dyDescent="0.35">
      <c r="A60" s="130"/>
      <c r="B60" s="125" t="s">
        <v>1259</v>
      </c>
      <c r="G60" s="161"/>
      <c r="H60" s="161"/>
      <c r="I60" s="161">
        <v>4.7460000000000002E-2</v>
      </c>
    </row>
    <row r="61" spans="1:9" ht="15" customHeight="1" x14ac:dyDescent="0.35">
      <c r="A61" s="130"/>
      <c r="B61" s="125" t="s">
        <v>1260</v>
      </c>
      <c r="G61" s="161"/>
      <c r="H61" s="161"/>
      <c r="I61" s="161">
        <v>1.077E-2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44">
        <v>30</v>
      </c>
      <c r="G64" s="240">
        <v>5.5555555555555552E-2</v>
      </c>
      <c r="H64" s="245">
        <v>82152909.469999999</v>
      </c>
      <c r="I64" s="240">
        <v>0.10430754147681835</v>
      </c>
    </row>
    <row r="65" spans="1:9" ht="15" customHeight="1" thickBot="1" x14ac:dyDescent="0.4">
      <c r="A65" s="130"/>
      <c r="B65" s="131" t="s">
        <v>1214</v>
      </c>
      <c r="C65" s="131"/>
      <c r="D65" s="131"/>
      <c r="E65" s="131"/>
      <c r="F65" s="246">
        <v>510</v>
      </c>
      <c r="G65" s="240">
        <v>0.94444444444444442</v>
      </c>
      <c r="H65" s="247">
        <v>705449868.88</v>
      </c>
      <c r="I65" s="240">
        <v>0.89569245852318158</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247</v>
      </c>
      <c r="G67" s="241">
        <v>0.45740740740740743</v>
      </c>
      <c r="H67" s="245">
        <v>158187924.97</v>
      </c>
      <c r="I67" s="241">
        <v>0.20084734249084052</v>
      </c>
    </row>
    <row r="68" spans="1:9" ht="15" customHeight="1" x14ac:dyDescent="0.35">
      <c r="A68" s="130"/>
      <c r="B68" s="125" t="s">
        <v>1270</v>
      </c>
      <c r="C68" s="166"/>
      <c r="D68" s="166"/>
      <c r="E68" s="166"/>
      <c r="F68" s="167">
        <v>1</v>
      </c>
      <c r="G68" s="241">
        <v>1.8518518518518519E-3</v>
      </c>
      <c r="H68" s="245">
        <v>10000000</v>
      </c>
      <c r="I68" s="241">
        <v>1.269675561702518E-2</v>
      </c>
    </row>
    <row r="69" spans="1:9" ht="15" customHeight="1" x14ac:dyDescent="0.35">
      <c r="A69" s="130"/>
      <c r="B69" s="125" t="s">
        <v>1271</v>
      </c>
      <c r="C69" s="166"/>
      <c r="D69" s="166"/>
      <c r="E69" s="166"/>
      <c r="F69" s="167">
        <v>0</v>
      </c>
      <c r="G69" s="241">
        <v>0</v>
      </c>
      <c r="H69" s="245">
        <v>0</v>
      </c>
      <c r="I69" s="241">
        <v>0</v>
      </c>
    </row>
    <row r="70" spans="1:9" ht="15" customHeight="1" x14ac:dyDescent="0.35">
      <c r="A70" s="130"/>
      <c r="B70" s="125" t="s">
        <v>1272</v>
      </c>
      <c r="C70" s="166"/>
      <c r="D70" s="166"/>
      <c r="E70" s="166"/>
      <c r="F70" s="167">
        <v>0</v>
      </c>
      <c r="G70" s="241">
        <v>0</v>
      </c>
      <c r="H70" s="245">
        <v>0</v>
      </c>
      <c r="I70" s="241">
        <v>0</v>
      </c>
    </row>
    <row r="71" spans="1:9" ht="15" customHeight="1" x14ac:dyDescent="0.35">
      <c r="A71" s="130"/>
      <c r="B71" s="125" t="s">
        <v>1273</v>
      </c>
      <c r="C71" s="166"/>
      <c r="D71" s="166"/>
      <c r="E71" s="166"/>
      <c r="F71" s="167">
        <v>0</v>
      </c>
      <c r="G71" s="241">
        <v>0</v>
      </c>
      <c r="H71" s="245">
        <v>0</v>
      </c>
      <c r="I71" s="241">
        <v>0</v>
      </c>
    </row>
    <row r="72" spans="1:9" ht="15" customHeight="1" thickBot="1" x14ac:dyDescent="0.4">
      <c r="A72" s="130"/>
      <c r="B72" s="134" t="s">
        <v>85</v>
      </c>
      <c r="C72" s="168"/>
      <c r="D72" s="168"/>
      <c r="E72" s="168"/>
      <c r="F72" s="169">
        <v>292</v>
      </c>
      <c r="G72" s="248">
        <v>0.54074074074074074</v>
      </c>
      <c r="H72" s="249">
        <v>619414853.38</v>
      </c>
      <c r="I72" s="248">
        <v>0.78645590189213432</v>
      </c>
    </row>
    <row r="73" spans="1:9" ht="15" customHeight="1" thickBot="1" x14ac:dyDescent="0.4">
      <c r="A73" s="130"/>
      <c r="B73" s="129" t="s">
        <v>1274</v>
      </c>
      <c r="C73" s="211"/>
      <c r="D73" s="211"/>
      <c r="E73" s="211"/>
      <c r="F73" s="211"/>
      <c r="G73" s="211"/>
      <c r="H73" s="211"/>
      <c r="I73" s="211"/>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44">
        <v>0</v>
      </c>
      <c r="G75" s="240">
        <v>0</v>
      </c>
      <c r="H75" s="245">
        <v>0</v>
      </c>
      <c r="I75" s="240">
        <v>0</v>
      </c>
    </row>
    <row r="76" spans="1:9" ht="15" customHeight="1" x14ac:dyDescent="0.35">
      <c r="A76" s="130"/>
      <c r="B76" s="125" t="s">
        <v>1277</v>
      </c>
      <c r="F76" s="244">
        <v>4</v>
      </c>
      <c r="G76" s="240">
        <v>7.4074074074074077E-3</v>
      </c>
      <c r="H76" s="245">
        <v>3839689.87</v>
      </c>
      <c r="I76" s="240">
        <v>4.875160392455718E-3</v>
      </c>
    </row>
    <row r="77" spans="1:9" ht="15" customHeight="1" x14ac:dyDescent="0.35">
      <c r="A77" s="130"/>
      <c r="B77" s="125" t="s">
        <v>1278</v>
      </c>
      <c r="F77" s="244">
        <v>4</v>
      </c>
      <c r="G77" s="240">
        <v>7.4074074074074077E-3</v>
      </c>
      <c r="H77" s="245">
        <v>2189991.59</v>
      </c>
      <c r="I77" s="240">
        <v>2.7805788021570401E-3</v>
      </c>
    </row>
    <row r="78" spans="1:9" ht="15" customHeight="1" x14ac:dyDescent="0.35">
      <c r="A78" s="130"/>
      <c r="B78" s="125" t="s">
        <v>1279</v>
      </c>
      <c r="F78" s="244">
        <v>2</v>
      </c>
      <c r="G78" s="240">
        <v>3.7037037037037038E-3</v>
      </c>
      <c r="H78" s="245">
        <v>4852130.75</v>
      </c>
      <c r="I78" s="240">
        <v>6.1606318354603092E-3</v>
      </c>
    </row>
    <row r="79" spans="1:9" ht="15" customHeight="1" x14ac:dyDescent="0.35">
      <c r="A79" s="130"/>
      <c r="B79" s="125" t="s">
        <v>1280</v>
      </c>
      <c r="F79" s="244">
        <v>9</v>
      </c>
      <c r="G79" s="240">
        <v>1.6666666666666666E-2</v>
      </c>
      <c r="H79" s="245">
        <v>18964311.940000001</v>
      </c>
      <c r="I79" s="240">
        <v>2.4078523414721269E-2</v>
      </c>
    </row>
    <row r="80" spans="1:9" ht="15" customHeight="1" x14ac:dyDescent="0.35">
      <c r="A80" s="130"/>
      <c r="B80" s="125" t="s">
        <v>1281</v>
      </c>
      <c r="F80" s="244">
        <v>19</v>
      </c>
      <c r="G80" s="240">
        <v>3.5185185185185187E-2</v>
      </c>
      <c r="H80" s="245">
        <v>87307668.469999999</v>
      </c>
      <c r="I80" s="240">
        <v>0.11085241300558446</v>
      </c>
    </row>
    <row r="81" spans="1:9" ht="15" customHeight="1" x14ac:dyDescent="0.35">
      <c r="A81" s="130"/>
      <c r="B81" s="125" t="s">
        <v>1282</v>
      </c>
      <c r="F81" s="244">
        <v>28</v>
      </c>
      <c r="G81" s="240">
        <v>5.185185185185185E-2</v>
      </c>
      <c r="H81" s="245">
        <v>57479594.119999997</v>
      </c>
      <c r="I81" s="240">
        <v>7.2980435950743744E-2</v>
      </c>
    </row>
    <row r="82" spans="1:9" ht="15" customHeight="1" x14ac:dyDescent="0.35">
      <c r="A82" s="130"/>
      <c r="B82" s="125" t="s">
        <v>1283</v>
      </c>
      <c r="F82" s="244">
        <v>48</v>
      </c>
      <c r="G82" s="240">
        <v>8.8888888888888892E-2</v>
      </c>
      <c r="H82" s="245">
        <v>92685861.890000001</v>
      </c>
      <c r="I82" s="240">
        <v>0.11768097375706775</v>
      </c>
    </row>
    <row r="83" spans="1:9" ht="15" customHeight="1" x14ac:dyDescent="0.35">
      <c r="A83" s="130"/>
      <c r="B83" s="125" t="s">
        <v>1284</v>
      </c>
      <c r="F83" s="244">
        <v>51</v>
      </c>
      <c r="G83" s="240">
        <v>9.4444444444444442E-2</v>
      </c>
      <c r="H83" s="245">
        <v>108077606.29000001</v>
      </c>
      <c r="I83" s="240">
        <v>0.13722349547371934</v>
      </c>
    </row>
    <row r="84" spans="1:9" ht="15" customHeight="1" thickBot="1" x14ac:dyDescent="0.4">
      <c r="A84" s="130"/>
      <c r="B84" s="134" t="s">
        <v>1285</v>
      </c>
      <c r="C84" s="134"/>
      <c r="D84" s="134"/>
      <c r="E84" s="134"/>
      <c r="F84" s="250">
        <v>375</v>
      </c>
      <c r="G84" s="248">
        <v>0.69444444444444442</v>
      </c>
      <c r="H84" s="249">
        <v>412205923.43000001</v>
      </c>
      <c r="I84" s="248">
        <v>0.52336778736809031</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44">
        <v>5</v>
      </c>
      <c r="G86" s="240">
        <v>9.2592592592592587E-3</v>
      </c>
      <c r="H86" s="245">
        <v>33815.54</v>
      </c>
      <c r="I86" s="240">
        <v>4.2934764743773962E-5</v>
      </c>
    </row>
    <row r="87" spans="1:9" ht="15" customHeight="1" x14ac:dyDescent="0.35">
      <c r="A87" s="130"/>
      <c r="B87" s="125" t="s">
        <v>1277</v>
      </c>
      <c r="F87" s="244">
        <v>15</v>
      </c>
      <c r="G87" s="240">
        <v>2.7777777777777776E-2</v>
      </c>
      <c r="H87" s="245">
        <v>424102.12</v>
      </c>
      <c r="I87" s="240">
        <v>5.3847209743022862E-4</v>
      </c>
    </row>
    <row r="88" spans="1:9" ht="15" customHeight="1" x14ac:dyDescent="0.35">
      <c r="A88" s="130"/>
      <c r="B88" s="125" t="s">
        <v>1287</v>
      </c>
      <c r="F88" s="244">
        <v>33</v>
      </c>
      <c r="G88" s="240">
        <v>6.1111111111111109E-2</v>
      </c>
      <c r="H88" s="245">
        <v>3154973</v>
      </c>
      <c r="I88" s="240">
        <v>4.0057921159312778E-3</v>
      </c>
    </row>
    <row r="89" spans="1:9" ht="15" customHeight="1" x14ac:dyDescent="0.35">
      <c r="A89" s="130"/>
      <c r="B89" s="125" t="s">
        <v>1280</v>
      </c>
      <c r="F89" s="244">
        <v>22</v>
      </c>
      <c r="G89" s="240">
        <v>4.0740740740740744E-2</v>
      </c>
      <c r="H89" s="245">
        <v>14682327.369999999</v>
      </c>
      <c r="I89" s="240">
        <v>1.8641792250605003E-2</v>
      </c>
    </row>
    <row r="90" spans="1:9" ht="15" customHeight="1" x14ac:dyDescent="0.35">
      <c r="A90" s="130"/>
      <c r="B90" s="125" t="s">
        <v>1281</v>
      </c>
      <c r="F90" s="244">
        <v>26</v>
      </c>
      <c r="G90" s="240">
        <v>4.8148148148148148E-2</v>
      </c>
      <c r="H90" s="245">
        <v>17452421.260000002</v>
      </c>
      <c r="I90" s="240">
        <v>2.2158912766359468E-2</v>
      </c>
    </row>
    <row r="91" spans="1:9" ht="15" customHeight="1" x14ac:dyDescent="0.35">
      <c r="A91" s="130"/>
      <c r="B91" s="125" t="s">
        <v>1282</v>
      </c>
      <c r="F91" s="244">
        <v>49</v>
      </c>
      <c r="G91" s="240">
        <v>9.0740740740740747E-2</v>
      </c>
      <c r="H91" s="245">
        <v>13142723.85</v>
      </c>
      <c r="I91" s="240">
        <v>1.6686995286549829E-2</v>
      </c>
    </row>
    <row r="92" spans="1:9" ht="15" customHeight="1" x14ac:dyDescent="0.35">
      <c r="A92" s="130"/>
      <c r="B92" s="125" t="s">
        <v>1283</v>
      </c>
      <c r="F92" s="244">
        <v>62</v>
      </c>
      <c r="G92" s="240">
        <v>0.11481481481481481</v>
      </c>
      <c r="H92" s="245">
        <v>34025949.310000002</v>
      </c>
      <c r="I92" s="240">
        <v>4.3201916302635653E-2</v>
      </c>
    </row>
    <row r="93" spans="1:9" ht="15" customHeight="1" x14ac:dyDescent="0.35">
      <c r="A93" s="130"/>
      <c r="B93" s="125" t="s">
        <v>1284</v>
      </c>
      <c r="F93" s="244">
        <v>32</v>
      </c>
      <c r="G93" s="240">
        <v>5.9259259259259262E-2</v>
      </c>
      <c r="H93" s="245">
        <v>56182564.159999996</v>
      </c>
      <c r="I93" s="240">
        <v>7.1333628707735741E-2</v>
      </c>
    </row>
    <row r="94" spans="1:9" ht="15" customHeight="1" x14ac:dyDescent="0.35">
      <c r="A94" s="130"/>
      <c r="B94" s="125" t="s">
        <v>1288</v>
      </c>
      <c r="F94" s="244">
        <v>40</v>
      </c>
      <c r="G94" s="240">
        <v>7.407407407407407E-2</v>
      </c>
      <c r="H94" s="245">
        <v>23519479.039999999</v>
      </c>
      <c r="I94" s="240">
        <v>2.9862107761062597E-2</v>
      </c>
    </row>
    <row r="95" spans="1:9" ht="15" customHeight="1" x14ac:dyDescent="0.35">
      <c r="A95" s="130"/>
      <c r="B95" s="125" t="s">
        <v>1289</v>
      </c>
      <c r="F95" s="244">
        <v>53</v>
      </c>
      <c r="G95" s="240">
        <v>9.8148148148148151E-2</v>
      </c>
      <c r="H95" s="245">
        <v>82412644.379999995</v>
      </c>
      <c r="I95" s="240">
        <v>0.10463732054456636</v>
      </c>
    </row>
    <row r="96" spans="1:9" ht="15" customHeight="1" x14ac:dyDescent="0.35">
      <c r="A96" s="130"/>
      <c r="B96" s="125" t="s">
        <v>1290</v>
      </c>
      <c r="F96" s="244">
        <v>26</v>
      </c>
      <c r="G96" s="240">
        <v>4.8148148148148148E-2</v>
      </c>
      <c r="H96" s="245">
        <v>46991560.189999998</v>
      </c>
      <c r="I96" s="240">
        <v>5.9664035579515926E-2</v>
      </c>
    </row>
    <row r="97" spans="1:9" ht="15" customHeight="1" x14ac:dyDescent="0.35">
      <c r="A97" s="130"/>
      <c r="B97" s="125" t="s">
        <v>1291</v>
      </c>
      <c r="F97" s="244">
        <v>19</v>
      </c>
      <c r="G97" s="240">
        <v>3.5185185185185187E-2</v>
      </c>
      <c r="H97" s="245">
        <v>41995982.909999996</v>
      </c>
      <c r="I97" s="240">
        <v>5.3321273190503587E-2</v>
      </c>
    </row>
    <row r="98" spans="1:9" ht="15" customHeight="1" x14ac:dyDescent="0.35">
      <c r="A98" s="130"/>
      <c r="B98" s="125" t="s">
        <v>1292</v>
      </c>
      <c r="F98" s="244">
        <v>16</v>
      </c>
      <c r="G98" s="240">
        <v>2.9629629629629631E-2</v>
      </c>
      <c r="H98" s="245">
        <v>40060322.729999997</v>
      </c>
      <c r="I98" s="240">
        <v>5.0863612764196889E-2</v>
      </c>
    </row>
    <row r="99" spans="1:9" ht="15" customHeight="1" thickBot="1" x14ac:dyDescent="0.4">
      <c r="A99" s="130"/>
      <c r="B99" s="134" t="s">
        <v>1293</v>
      </c>
      <c r="C99" s="134"/>
      <c r="D99" s="134"/>
      <c r="E99" s="134"/>
      <c r="F99" s="250">
        <v>142</v>
      </c>
      <c r="G99" s="248">
        <v>0.26296296296296295</v>
      </c>
      <c r="H99" s="249">
        <v>413523912.49000001</v>
      </c>
      <c r="I99" s="248">
        <v>0.52504120586816361</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44">
        <v>7</v>
      </c>
      <c r="G101" s="240">
        <v>1.2962962962962963E-2</v>
      </c>
      <c r="H101" s="245">
        <v>66536943.399999999</v>
      </c>
      <c r="I101" s="240">
        <v>8.4480330985363644E-2</v>
      </c>
    </row>
    <row r="102" spans="1:9" ht="15" customHeight="1" x14ac:dyDescent="0.35">
      <c r="A102" s="130"/>
      <c r="B102" s="125" t="s">
        <v>1296</v>
      </c>
      <c r="F102" s="244">
        <v>532</v>
      </c>
      <c r="G102" s="240">
        <v>0.98518518518518516</v>
      </c>
      <c r="H102" s="245">
        <v>650610964.66999996</v>
      </c>
      <c r="I102" s="240">
        <v>0.82606484201719921</v>
      </c>
    </row>
    <row r="103" spans="1:9" ht="15" customHeight="1" thickBot="1" x14ac:dyDescent="0.4">
      <c r="A103" s="130"/>
      <c r="B103" s="131" t="s">
        <v>1297</v>
      </c>
      <c r="F103" s="244">
        <v>1</v>
      </c>
      <c r="G103" s="240">
        <v>1.8518518518518519E-3</v>
      </c>
      <c r="H103" s="245">
        <v>70454870.280000001</v>
      </c>
      <c r="I103" s="240">
        <v>8.9454826997437037E-2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51">
        <v>1</v>
      </c>
      <c r="G105" s="241">
        <v>1.8518518518518519E-3</v>
      </c>
      <c r="H105" s="239">
        <v>70454870.280000001</v>
      </c>
      <c r="I105" s="241">
        <v>8.9454826997437037E-2</v>
      </c>
    </row>
    <row r="106" spans="1:9" ht="15" customHeight="1" x14ac:dyDescent="0.35">
      <c r="A106" s="130"/>
      <c r="B106" s="125" t="s">
        <v>1300</v>
      </c>
      <c r="F106" s="251">
        <v>7</v>
      </c>
      <c r="G106" s="241">
        <v>1.2962962962962963E-2</v>
      </c>
      <c r="H106" s="239">
        <v>66536943.399999999</v>
      </c>
      <c r="I106" s="241">
        <v>8.4480330985363644E-2</v>
      </c>
    </row>
    <row r="107" spans="1:9" ht="15" hidden="1" customHeight="1" outlineLevel="1" x14ac:dyDescent="0.35">
      <c r="A107" s="130"/>
      <c r="F107" s="251"/>
      <c r="G107" s="241"/>
      <c r="H107" s="239"/>
      <c r="I107" s="241"/>
    </row>
    <row r="108" spans="1:9" ht="15" customHeight="1" collapsed="1" thickBot="1" x14ac:dyDescent="0.4">
      <c r="A108" s="130"/>
      <c r="B108" s="125" t="s">
        <v>1301</v>
      </c>
      <c r="F108" s="244">
        <v>532</v>
      </c>
      <c r="G108" s="241">
        <v>0.98518518518518516</v>
      </c>
      <c r="H108" s="245">
        <v>650610964.66999996</v>
      </c>
      <c r="I108" s="241">
        <v>0.82606484201719921</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52">
        <v>540</v>
      </c>
      <c r="G110" s="253">
        <v>1</v>
      </c>
      <c r="H110" s="254">
        <v>787602778.35000014</v>
      </c>
      <c r="I110" s="253">
        <v>1.0000000000000002</v>
      </c>
    </row>
    <row r="111" spans="1:9" ht="15" customHeight="1" x14ac:dyDescent="0.35">
      <c r="A111" s="130"/>
      <c r="B111" s="142" t="s">
        <v>1178</v>
      </c>
      <c r="F111" s="244">
        <v>46</v>
      </c>
      <c r="G111" s="240">
        <v>8.5185185185185183E-2</v>
      </c>
      <c r="H111" s="244">
        <v>255790172.77000001</v>
      </c>
      <c r="I111" s="240">
        <v>0.32477053128973388</v>
      </c>
    </row>
    <row r="112" spans="1:9" ht="15" customHeight="1" x14ac:dyDescent="0.35">
      <c r="A112" s="130"/>
      <c r="B112" s="142" t="s">
        <v>1303</v>
      </c>
      <c r="F112" s="244">
        <v>218</v>
      </c>
      <c r="G112" s="240">
        <v>0.40370370370370373</v>
      </c>
      <c r="H112" s="244">
        <v>189466244.61000001</v>
      </c>
      <c r="I112" s="240">
        <v>0.24056066054886843</v>
      </c>
    </row>
    <row r="113" spans="1:9" ht="15" customHeight="1" x14ac:dyDescent="0.35">
      <c r="A113" s="130"/>
      <c r="B113" s="142" t="s">
        <v>1304</v>
      </c>
      <c r="F113" s="244">
        <v>139</v>
      </c>
      <c r="G113" s="240">
        <v>0.25740740740740742</v>
      </c>
      <c r="H113" s="244">
        <v>159920023.33000001</v>
      </c>
      <c r="I113" s="240">
        <v>0.20304654544899753</v>
      </c>
    </row>
    <row r="114" spans="1:9" ht="15" customHeight="1" x14ac:dyDescent="0.35">
      <c r="A114" s="130"/>
      <c r="B114" s="142" t="s">
        <v>1180</v>
      </c>
      <c r="F114" s="244">
        <v>84</v>
      </c>
      <c r="G114" s="240">
        <v>0.15555555555555556</v>
      </c>
      <c r="H114" s="244">
        <v>73158254.090000004</v>
      </c>
      <c r="I114" s="240">
        <v>9.2887247354896285E-2</v>
      </c>
    </row>
    <row r="115" spans="1:9" ht="15" customHeight="1" x14ac:dyDescent="0.35">
      <c r="A115" s="130"/>
      <c r="B115" s="142" t="s">
        <v>1305</v>
      </c>
      <c r="F115" s="244">
        <v>18</v>
      </c>
      <c r="G115" s="240">
        <v>3.3333333333333333E-2</v>
      </c>
      <c r="H115" s="244">
        <v>53590619.810000002</v>
      </c>
      <c r="I115" s="240">
        <v>6.8042700309247833E-2</v>
      </c>
    </row>
    <row r="116" spans="1:9" ht="15" customHeight="1" x14ac:dyDescent="0.35">
      <c r="A116" s="130"/>
      <c r="B116" s="142" t="s">
        <v>1306</v>
      </c>
      <c r="F116" s="244">
        <v>7</v>
      </c>
      <c r="G116" s="240">
        <v>1.2962962962962963E-2</v>
      </c>
      <c r="H116" s="244">
        <v>27885899.899999999</v>
      </c>
      <c r="I116" s="240">
        <v>3.5406045619112689E-2</v>
      </c>
    </row>
    <row r="117" spans="1:9" ht="15" customHeight="1" thickBot="1" x14ac:dyDescent="0.4">
      <c r="A117" s="130"/>
      <c r="B117" s="191" t="s">
        <v>1187</v>
      </c>
      <c r="C117" s="134"/>
      <c r="D117" s="134"/>
      <c r="E117" s="131"/>
      <c r="F117" s="244">
        <v>28</v>
      </c>
      <c r="G117" s="248">
        <v>5.185185185185185E-2</v>
      </c>
      <c r="H117" s="244">
        <v>27791563.84</v>
      </c>
      <c r="I117" s="240">
        <v>3.5286269429143383E-2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51">
        <v>0</v>
      </c>
      <c r="G119" s="241">
        <v>0</v>
      </c>
      <c r="H119" s="239">
        <v>0</v>
      </c>
      <c r="I119" s="241">
        <v>0</v>
      </c>
    </row>
    <row r="120" spans="1:9" ht="15" customHeight="1" x14ac:dyDescent="0.35">
      <c r="A120" s="130"/>
      <c r="B120" s="155" t="s">
        <v>1309</v>
      </c>
      <c r="C120" s="155"/>
      <c r="D120" s="155"/>
      <c r="E120" s="155"/>
      <c r="F120" s="251">
        <v>0</v>
      </c>
      <c r="G120" s="241">
        <v>0</v>
      </c>
      <c r="H120" s="239">
        <v>0</v>
      </c>
      <c r="I120" s="241">
        <v>0</v>
      </c>
    </row>
    <row r="121" spans="1:9" ht="15" customHeight="1" thickBot="1" x14ac:dyDescent="0.4">
      <c r="A121" s="130"/>
      <c r="B121" s="171" t="s">
        <v>1310</v>
      </c>
      <c r="C121" s="171"/>
      <c r="D121" s="171"/>
      <c r="E121" s="171"/>
      <c r="F121" s="250">
        <v>0</v>
      </c>
      <c r="G121" s="248">
        <v>0</v>
      </c>
      <c r="H121" s="249">
        <v>0</v>
      </c>
      <c r="I121" s="248">
        <v>0</v>
      </c>
    </row>
    <row r="122" spans="1:9" ht="15" customHeight="1" x14ac:dyDescent="0.35">
      <c r="A122" s="130"/>
      <c r="B122" s="192" t="s">
        <v>1311</v>
      </c>
      <c r="C122" s="155"/>
      <c r="D122" s="155"/>
      <c r="E122" s="155"/>
      <c r="F122" s="155"/>
      <c r="H122" s="170" t="s">
        <v>1312</v>
      </c>
      <c r="I122" s="241"/>
    </row>
    <row r="123" spans="1:9" ht="15" customHeight="1" x14ac:dyDescent="0.35">
      <c r="A123" s="130"/>
      <c r="C123" s="155"/>
      <c r="D123" s="155"/>
      <c r="E123" s="155"/>
      <c r="F123" s="155"/>
      <c r="G123" s="212"/>
      <c r="H123" s="170" t="s">
        <v>1313</v>
      </c>
      <c r="I123" s="255" t="s">
        <v>1314</v>
      </c>
    </row>
    <row r="124" spans="1:9" ht="15" customHeight="1" x14ac:dyDescent="0.35">
      <c r="A124" s="130"/>
      <c r="B124" s="155"/>
      <c r="C124" s="155"/>
      <c r="D124" s="155"/>
      <c r="E124" s="155"/>
      <c r="F124" s="155"/>
      <c r="G124" s="212"/>
      <c r="H124" s="172">
        <v>45379</v>
      </c>
      <c r="I124" s="256">
        <v>822507799.05000007</v>
      </c>
    </row>
    <row r="125" spans="1:9" ht="15" customHeight="1" x14ac:dyDescent="0.35">
      <c r="A125" s="130"/>
      <c r="B125" s="155"/>
      <c r="C125" s="155"/>
      <c r="D125" s="155"/>
      <c r="E125" s="155"/>
      <c r="F125" s="155"/>
      <c r="G125" s="212"/>
      <c r="H125" s="172">
        <v>45747</v>
      </c>
      <c r="I125" s="256">
        <v>685089113.8599999</v>
      </c>
    </row>
    <row r="126" spans="1:9" ht="15" customHeight="1" x14ac:dyDescent="0.35">
      <c r="A126" s="130"/>
      <c r="B126" s="155"/>
      <c r="C126" s="155"/>
      <c r="D126" s="155"/>
      <c r="E126" s="155"/>
      <c r="F126" s="155"/>
      <c r="G126" s="212"/>
      <c r="H126" s="172">
        <v>46112</v>
      </c>
      <c r="I126" s="256">
        <v>590178863.79999995</v>
      </c>
    </row>
    <row r="127" spans="1:9" ht="15" customHeight="1" x14ac:dyDescent="0.35">
      <c r="A127" s="130"/>
      <c r="B127" s="155"/>
      <c r="C127" s="155"/>
      <c r="D127" s="155"/>
      <c r="E127" s="155"/>
      <c r="F127" s="155"/>
      <c r="G127" s="212"/>
      <c r="H127" s="172">
        <v>46477</v>
      </c>
      <c r="I127" s="256">
        <v>506222091.05000001</v>
      </c>
    </row>
    <row r="128" spans="1:9" ht="15" customHeight="1" x14ac:dyDescent="0.35">
      <c r="A128" s="130"/>
      <c r="B128" s="155"/>
      <c r="C128" s="155"/>
      <c r="D128" s="155"/>
      <c r="E128" s="155"/>
      <c r="F128" s="155"/>
      <c r="G128" s="212"/>
      <c r="H128" s="172">
        <v>46843</v>
      </c>
      <c r="I128" s="256">
        <v>418543502.20999998</v>
      </c>
    </row>
    <row r="129" spans="1:9" ht="15" customHeight="1" x14ac:dyDescent="0.35">
      <c r="A129" s="130"/>
      <c r="B129" s="155"/>
      <c r="C129" s="155"/>
      <c r="D129" s="155"/>
      <c r="E129" s="155"/>
      <c r="F129" s="155"/>
      <c r="G129" s="212"/>
      <c r="H129" s="172">
        <v>47208</v>
      </c>
      <c r="I129" s="256">
        <v>357126165.60000002</v>
      </c>
    </row>
    <row r="130" spans="1:9" ht="15" customHeight="1" x14ac:dyDescent="0.35">
      <c r="A130" s="130"/>
      <c r="B130" s="155"/>
      <c r="C130" s="155"/>
      <c r="D130" s="155"/>
      <c r="E130" s="155"/>
      <c r="F130" s="155"/>
      <c r="G130" s="212"/>
      <c r="H130" s="172">
        <v>47573</v>
      </c>
      <c r="I130" s="256">
        <v>287022110.63</v>
      </c>
    </row>
    <row r="131" spans="1:9" ht="15" customHeight="1" x14ac:dyDescent="0.35">
      <c r="A131" s="130"/>
      <c r="B131" s="155"/>
      <c r="C131" s="155"/>
      <c r="D131" s="155"/>
      <c r="E131" s="155"/>
      <c r="F131" s="155"/>
      <c r="G131" s="212"/>
      <c r="H131" s="172">
        <v>47938</v>
      </c>
      <c r="I131" s="256">
        <v>238071811.62</v>
      </c>
    </row>
    <row r="132" spans="1:9" ht="15" customHeight="1" x14ac:dyDescent="0.35">
      <c r="A132" s="130"/>
      <c r="B132" s="155"/>
      <c r="C132" s="155"/>
      <c r="D132" s="155"/>
      <c r="E132" s="155"/>
      <c r="F132" s="155"/>
      <c r="G132" s="212"/>
      <c r="H132" s="172">
        <v>48304</v>
      </c>
      <c r="I132" s="256">
        <v>198975576.14000002</v>
      </c>
    </row>
    <row r="133" spans="1:9" ht="15" customHeight="1" x14ac:dyDescent="0.35">
      <c r="A133" s="130"/>
      <c r="B133" s="155"/>
      <c r="C133" s="155"/>
      <c r="D133" s="155"/>
      <c r="E133" s="155"/>
      <c r="F133" s="155"/>
      <c r="G133" s="212"/>
      <c r="H133" s="172">
        <v>48669</v>
      </c>
      <c r="I133" s="256">
        <v>164940983.03</v>
      </c>
    </row>
    <row r="134" spans="1:9" ht="15" customHeight="1" x14ac:dyDescent="0.35">
      <c r="A134" s="130"/>
      <c r="B134" s="155"/>
      <c r="C134" s="155"/>
      <c r="D134" s="155"/>
      <c r="E134" s="155"/>
      <c r="F134" s="155"/>
      <c r="G134" s="212"/>
      <c r="H134" s="172">
        <v>49034</v>
      </c>
      <c r="I134" s="256">
        <v>135244893.84999999</v>
      </c>
    </row>
    <row r="135" spans="1:9" ht="15" customHeight="1" x14ac:dyDescent="0.35">
      <c r="A135" s="130"/>
      <c r="B135" s="155"/>
      <c r="C135" s="155"/>
      <c r="D135" s="155"/>
      <c r="E135" s="155"/>
      <c r="F135" s="155"/>
      <c r="G135" s="212"/>
      <c r="H135" s="172">
        <v>49399</v>
      </c>
      <c r="I135" s="256">
        <v>108760317.84</v>
      </c>
    </row>
    <row r="136" spans="1:9" ht="15" customHeight="1" x14ac:dyDescent="0.35">
      <c r="A136" s="130"/>
      <c r="B136" s="155"/>
      <c r="C136" s="155"/>
      <c r="D136" s="155"/>
      <c r="E136" s="155"/>
      <c r="F136" s="155"/>
      <c r="G136" s="212"/>
      <c r="H136" s="172">
        <v>49765</v>
      </c>
      <c r="I136" s="256">
        <v>86663775.209999993</v>
      </c>
    </row>
    <row r="137" spans="1:9" ht="15" customHeight="1" x14ac:dyDescent="0.35">
      <c r="A137" s="130"/>
      <c r="B137" s="155"/>
      <c r="C137" s="155"/>
      <c r="D137" s="155"/>
      <c r="E137" s="155"/>
      <c r="F137" s="155"/>
      <c r="G137" s="212"/>
      <c r="H137" s="172">
        <v>50130</v>
      </c>
      <c r="I137" s="256">
        <v>65779891.200000003</v>
      </c>
    </row>
    <row r="138" spans="1:9" ht="15" customHeight="1" x14ac:dyDescent="0.35">
      <c r="A138" s="130"/>
      <c r="B138" s="155"/>
      <c r="C138" s="155"/>
      <c r="D138" s="155"/>
      <c r="E138" s="155"/>
      <c r="F138" s="155"/>
      <c r="G138" s="212"/>
      <c r="H138" s="172">
        <v>50495</v>
      </c>
      <c r="I138" s="256">
        <v>47670100.07</v>
      </c>
    </row>
    <row r="139" spans="1:9" ht="15" customHeight="1" x14ac:dyDescent="0.35">
      <c r="A139" s="130"/>
      <c r="B139" s="155"/>
      <c r="C139" s="155"/>
      <c r="D139" s="155"/>
      <c r="E139" s="155"/>
      <c r="F139" s="155"/>
      <c r="G139" s="212"/>
      <c r="H139" s="172">
        <v>50860</v>
      </c>
      <c r="I139" s="256">
        <v>31517795.170000002</v>
      </c>
    </row>
    <row r="140" spans="1:9" ht="15" customHeight="1" x14ac:dyDescent="0.35">
      <c r="A140" s="130"/>
      <c r="B140" s="155"/>
      <c r="C140" s="155"/>
      <c r="D140" s="155"/>
      <c r="E140" s="155"/>
      <c r="F140" s="155"/>
      <c r="G140" s="212"/>
      <c r="H140" s="172">
        <v>51226</v>
      </c>
      <c r="I140" s="256">
        <v>19857644.48</v>
      </c>
    </row>
    <row r="141" spans="1:9" ht="15" customHeight="1" x14ac:dyDescent="0.35">
      <c r="A141" s="130"/>
      <c r="B141" s="155"/>
      <c r="C141" s="155"/>
      <c r="D141" s="155"/>
      <c r="E141" s="155"/>
      <c r="F141" s="155"/>
      <c r="G141" s="212"/>
      <c r="H141" s="172">
        <v>53052</v>
      </c>
      <c r="I141" s="256">
        <v>34642.83</v>
      </c>
    </row>
    <row r="142" spans="1:9" ht="15" customHeight="1" x14ac:dyDescent="0.35">
      <c r="A142" s="130"/>
      <c r="B142" s="155"/>
      <c r="C142" s="155"/>
      <c r="D142" s="155"/>
      <c r="E142" s="155"/>
      <c r="F142" s="155"/>
      <c r="G142" s="212"/>
      <c r="H142" s="172">
        <v>54878</v>
      </c>
      <c r="I142" s="256">
        <v>0</v>
      </c>
    </row>
    <row r="143" spans="1:9" ht="15" customHeight="1" x14ac:dyDescent="0.35">
      <c r="A143" s="130"/>
      <c r="B143" s="155"/>
      <c r="C143" s="155"/>
      <c r="D143" s="155"/>
      <c r="E143" s="155"/>
      <c r="F143" s="155"/>
      <c r="G143" s="212"/>
      <c r="H143" s="172"/>
      <c r="I143" s="256"/>
    </row>
    <row r="144" spans="1:9" ht="15" customHeight="1" thickBot="1" x14ac:dyDescent="0.4">
      <c r="A144" s="130"/>
      <c r="B144" s="156"/>
      <c r="C144" s="156"/>
      <c r="D144" s="156"/>
      <c r="E144" s="156"/>
      <c r="F144" s="156"/>
      <c r="G144" s="173"/>
      <c r="H144" s="174"/>
      <c r="I144" s="257"/>
    </row>
    <row r="145" spans="1:9" ht="15" customHeight="1" x14ac:dyDescent="0.3">
      <c r="A145" s="130"/>
      <c r="B145" s="193" t="s">
        <v>1315</v>
      </c>
      <c r="C145" s="155"/>
      <c r="D145" s="155"/>
      <c r="E145" s="155"/>
      <c r="F145" s="155"/>
      <c r="G145" s="155"/>
      <c r="H145" s="241"/>
      <c r="I145" s="241"/>
    </row>
    <row r="146" spans="1:9" ht="15" customHeight="1" x14ac:dyDescent="0.2">
      <c r="A146" s="130"/>
      <c r="B146" s="193"/>
      <c r="C146" s="194"/>
      <c r="D146" s="194"/>
      <c r="E146" s="194"/>
      <c r="F146" s="155"/>
      <c r="G146" s="155"/>
      <c r="H146" s="241"/>
      <c r="I146" s="241"/>
    </row>
    <row r="147" spans="1:9" ht="15" customHeight="1" x14ac:dyDescent="0.35">
      <c r="A147" s="130"/>
      <c r="B147" s="129" t="s">
        <v>1316</v>
      </c>
      <c r="C147" s="211"/>
      <c r="D147" s="211"/>
      <c r="E147" s="211"/>
      <c r="F147" s="211"/>
      <c r="G147" s="211"/>
      <c r="H147" s="211"/>
      <c r="I147" s="211"/>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114513664.49000017</v>
      </c>
      <c r="D149" s="199">
        <v>94910250.059999943</v>
      </c>
      <c r="E149" s="199">
        <v>83956772.74999994</v>
      </c>
      <c r="F149" s="199">
        <v>87678588.840000033</v>
      </c>
      <c r="G149" s="199">
        <v>61417336.609999955</v>
      </c>
      <c r="H149" s="199">
        <v>209881271.75000003</v>
      </c>
      <c r="I149" s="199">
        <v>135244893.84999999</v>
      </c>
    </row>
    <row r="150" spans="1:9" ht="15" customHeight="1" thickBot="1" x14ac:dyDescent="0.4">
      <c r="A150" s="130"/>
      <c r="B150" s="195" t="s">
        <v>1326</v>
      </c>
      <c r="C150" s="200">
        <v>22905020.699999999</v>
      </c>
      <c r="D150" s="200">
        <v>0</v>
      </c>
      <c r="E150" s="200">
        <v>0</v>
      </c>
      <c r="F150" s="200">
        <v>0</v>
      </c>
      <c r="G150" s="200">
        <v>0</v>
      </c>
      <c r="H150" s="200">
        <v>12000000</v>
      </c>
      <c r="I150" s="239">
        <v>0</v>
      </c>
    </row>
    <row r="151" spans="1:9" ht="15" customHeight="1" thickBot="1" x14ac:dyDescent="0.4">
      <c r="A151" s="130"/>
      <c r="B151" s="201" t="s">
        <v>1223</v>
      </c>
      <c r="C151" s="202">
        <v>137418685.19000018</v>
      </c>
      <c r="D151" s="202">
        <v>94910250.059999943</v>
      </c>
      <c r="E151" s="202">
        <v>83956772.74999994</v>
      </c>
      <c r="F151" s="202">
        <v>87678588.840000033</v>
      </c>
      <c r="G151" s="202">
        <v>61417336.609999955</v>
      </c>
      <c r="H151" s="202">
        <v>221881271.75000003</v>
      </c>
      <c r="I151" s="202">
        <v>135244893.84999999</v>
      </c>
    </row>
    <row r="152" spans="1:9" ht="15" customHeight="1" thickBot="1" x14ac:dyDescent="0.4">
      <c r="A152" s="130"/>
      <c r="B152" s="201" t="s">
        <v>1327</v>
      </c>
      <c r="C152" s="202">
        <v>0</v>
      </c>
      <c r="D152" s="202">
        <v>0</v>
      </c>
      <c r="E152" s="202">
        <v>0</v>
      </c>
      <c r="F152" s="202">
        <v>0</v>
      </c>
      <c r="G152" s="202">
        <v>450000000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1"/>
      <c r="D155" s="211"/>
      <c r="E155" s="211"/>
      <c r="F155" s="211"/>
      <c r="G155" s="211"/>
      <c r="H155" s="211"/>
      <c r="I155" s="211"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32" t="s">
        <v>1337</v>
      </c>
      <c r="F163" s="232"/>
      <c r="G163" s="232"/>
      <c r="H163" s="232"/>
      <c r="I163" s="232"/>
    </row>
    <row r="164" spans="1:9" ht="15" customHeight="1" x14ac:dyDescent="0.35">
      <c r="A164" s="130"/>
      <c r="B164" s="125" t="s">
        <v>1338</v>
      </c>
      <c r="E164" s="258" t="s">
        <v>1156</v>
      </c>
      <c r="F164" s="259"/>
      <c r="G164" s="259"/>
      <c r="H164" s="259"/>
      <c r="I164" s="259"/>
    </row>
    <row r="165" spans="1:9" ht="15" customHeight="1" thickBot="1" x14ac:dyDescent="0.4">
      <c r="A165" s="130"/>
      <c r="B165" s="134" t="s">
        <v>1339</v>
      </c>
      <c r="C165" s="134"/>
      <c r="D165" s="134"/>
      <c r="E165" s="233" t="s">
        <v>1340</v>
      </c>
      <c r="F165" s="233"/>
      <c r="G165" s="233"/>
      <c r="H165" s="233"/>
      <c r="I165" s="233"/>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34" t="s">
        <v>1343</v>
      </c>
      <c r="C169" s="234"/>
      <c r="D169" s="234"/>
      <c r="E169" s="234"/>
      <c r="F169" s="234"/>
      <c r="G169" s="234"/>
      <c r="H169" s="234"/>
      <c r="I169" s="234"/>
    </row>
    <row r="170" spans="1:9" ht="15" customHeight="1" x14ac:dyDescent="0.35">
      <c r="A170" s="130"/>
      <c r="B170" s="210"/>
      <c r="C170" s="210"/>
      <c r="D170" s="210"/>
      <c r="E170" s="210"/>
      <c r="F170" s="210"/>
      <c r="G170" s="210"/>
      <c r="H170" s="210"/>
      <c r="I170" s="210"/>
    </row>
    <row r="171" spans="1:9" ht="15.9" customHeight="1" x14ac:dyDescent="0.35">
      <c r="B171" s="138" t="s">
        <v>1344</v>
      </c>
    </row>
    <row r="172" spans="1:9" ht="36.9" customHeight="1" x14ac:dyDescent="0.35">
      <c r="B172" s="229" t="s">
        <v>1345</v>
      </c>
      <c r="C172" s="229"/>
      <c r="D172" s="229"/>
      <c r="E172" s="229"/>
      <c r="F172" s="229"/>
      <c r="G172" s="229"/>
      <c r="H172" s="229"/>
      <c r="I172" s="229"/>
    </row>
    <row r="173" spans="1:9" ht="15" customHeight="1" x14ac:dyDescent="0.35">
      <c r="A173" s="130"/>
      <c r="B173" s="210"/>
      <c r="C173" s="210"/>
      <c r="D173" s="210"/>
      <c r="E173" s="210"/>
      <c r="F173" s="210"/>
      <c r="G173" s="210"/>
      <c r="H173" s="210"/>
      <c r="I173" s="210"/>
    </row>
    <row r="174" spans="1:9" ht="15" customHeight="1" x14ac:dyDescent="0.35">
      <c r="A174" s="130"/>
      <c r="B174" s="138" t="s">
        <v>1346</v>
      </c>
    </row>
    <row r="175" spans="1:9" ht="36.9" customHeight="1" x14ac:dyDescent="0.35">
      <c r="A175" s="130"/>
      <c r="B175" s="229" t="s">
        <v>1347</v>
      </c>
      <c r="C175" s="229"/>
      <c r="D175" s="229"/>
      <c r="E175" s="229"/>
      <c r="F175" s="229"/>
      <c r="G175" s="229"/>
      <c r="H175" s="229"/>
      <c r="I175" s="229"/>
    </row>
    <row r="176" spans="1:9" ht="15" customHeight="1" x14ac:dyDescent="0.35"/>
    <row r="177" spans="2:9" ht="15" customHeight="1" x14ac:dyDescent="0.35">
      <c r="B177" s="138" t="s">
        <v>1348</v>
      </c>
    </row>
    <row r="178" spans="2:9" ht="62.15" customHeight="1" x14ac:dyDescent="0.35">
      <c r="B178" s="229" t="s">
        <v>1349</v>
      </c>
      <c r="C178" s="229"/>
      <c r="D178" s="229"/>
      <c r="E178" s="229"/>
      <c r="F178" s="229"/>
      <c r="G178" s="229"/>
      <c r="H178" s="229"/>
      <c r="I178" s="229"/>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30" t="s">
        <v>1353</v>
      </c>
      <c r="C184" s="230"/>
      <c r="D184" s="230"/>
      <c r="E184" s="230"/>
      <c r="F184" s="230"/>
      <c r="G184" s="230"/>
      <c r="H184" s="230"/>
      <c r="I184" s="230"/>
    </row>
    <row r="186" spans="2:9" ht="15.9" customHeight="1" x14ac:dyDescent="0.35">
      <c r="B186" s="210"/>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542079D0-AE72-497F-BB9A-6A77EC04AB61}"/>
    <hyperlink ref="E164" r:id="rId2" xr:uid="{8B3BE5DE-C806-4A18-B0A4-32F8A573EBDA}"/>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5" t="s">
        <v>945</v>
      </c>
      <c r="B1" s="235"/>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6.6991666666666667</v>
      </c>
      <c r="H75" s="20"/>
    </row>
    <row r="76" spans="1:14" x14ac:dyDescent="0.35">
      <c r="A76" s="22" t="s">
        <v>910</v>
      </c>
      <c r="B76" s="22" t="s">
        <v>1129</v>
      </c>
      <c r="C76" s="209">
        <v>10.969999999999999</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2024-04-29T14:45:29Z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PR_UCMS02108055</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94188</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http://peucmasp02.mw.pr.geos.loc:7001/cs/idcplg?IdcService=DESKTOP_DOC_INFO&amp;dDocName=PR_UCMS02108055&amp;dID=94188&amp;ClientControlled=DocMan,taskpane&amp;coreContentOnly=1</vt:lpwstr>
  </property>
</Properties>
</file>