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SP\202501_S\Trimestre4\Investor Report RI\"/>
    </mc:Choice>
  </mc:AlternateContent>
  <xr:revisionPtr revIDLastSave="0" documentId="13_ncr:1_{BC4EA4E4-EAD2-4F72-84B3-9ADC7EB997EB}" xr6:coauthVersionLast="47" xr6:coauthVersionMax="47" xr10:uidLastSave="{00000000-0000-0000-0000-000000000000}"/>
  <bookViews>
    <workbookView xWindow="13860" yWindow="-163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8" i="8"/>
  <c r="D97" i="8"/>
  <c r="D96" i="8"/>
  <c r="D95" i="8"/>
  <c r="D94" i="8"/>
  <c r="D89" i="8"/>
  <c r="D165" i="8"/>
  <c r="C112" i="8"/>
  <c r="D112" i="8" s="1"/>
  <c r="C177" i="8" l="1"/>
  <c r="C193" i="8"/>
  <c r="C207" i="8" s="1"/>
  <c r="C138" i="8"/>
  <c r="D138" i="8" s="1"/>
  <c r="C165" i="8"/>
  <c r="C47" i="8" l="1"/>
  <c r="D45" i="8" l="1"/>
  <c r="F307" i="8"/>
  <c r="F295" i="8"/>
  <c r="G293" i="8"/>
  <c r="F293" i="8"/>
  <c r="C49" i="10" l="1"/>
  <c r="C77" i="10"/>
  <c r="C81" i="10"/>
  <c r="C58" i="8" l="1"/>
  <c r="G227" i="8" l="1"/>
  <c r="F227" i="8"/>
  <c r="G226" i="8"/>
  <c r="F226" i="8"/>
  <c r="G225" i="8"/>
  <c r="F225" i="8"/>
  <c r="G224" i="8"/>
  <c r="F224" i="8"/>
  <c r="G223" i="8"/>
  <c r="F223" i="8"/>
  <c r="G222" i="8"/>
  <c r="F222" i="8"/>
  <c r="G221" i="8"/>
  <c r="F221" i="8"/>
  <c r="G219" i="8"/>
  <c r="F219" i="8"/>
  <c r="G218" i="8"/>
  <c r="F218" i="8"/>
  <c r="C307" i="8"/>
  <c r="C291" i="8"/>
  <c r="D307" i="8"/>
  <c r="D295" i="8"/>
  <c r="C293" i="8"/>
  <c r="C295" i="8"/>
  <c r="D293" i="8"/>
  <c r="D291"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<sst xmlns="http://schemas.openxmlformats.org/spreadsheetml/2006/main" count="1675" uniqueCount="1354">
  <si>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</si>
  <si>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</si>
  <si>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</si>
  <si>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</si>
  <si>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</si>
  <si>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</si>
  <si>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</si>
  <si>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</si>
  <si>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</si>
  <si>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</si>
  <si>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</si>
  <si>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</si>
  <si>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</si>
  <si>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</si>
  <si>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</si>
  <si>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</si>
  <si>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</si>
  <si>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</si>
  <si>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</si>
  <si>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</si>
  <si>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</si>
  <si>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</si>
  <si>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</si>
  <si>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</si>
  <si>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</si>
  <si>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</si>
  <si>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</si>
  <si>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</si>
  <si>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</si>
  <si>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</si>
  <si>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</si>
  <si>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</si>
  <si>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</si>
  <si>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</si>
  <si>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</si>
  <si>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</si>
  <si>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</si>
  <si>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</si>
  <si>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</si>
  <si>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</si>
  <si>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</si>
  <si>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</si>
  <si>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</si>
  <si>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</si>
  <si>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</si>
  <si>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</si>
  <si>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</si>
  <si>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</si>
  <si>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</si>
  <si>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</si>
  <si>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</si>
  <si>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</si>
  <si>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</si>
  <si>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</si>
  <si>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</si>
  <si>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</si>
  <si>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</si>
  <si>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</si>
  <si>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</si>
  <si>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</si>
  <si>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</si>
  <si>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</si>
  <si>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</si>
  <si>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</si>
  <si>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</si>
  <si>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</si>
  <si>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</si>
  <si>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</si>
  <si>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</si>
  <si>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</si>
  <si>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</si>
  <si>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</si>
  <si>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</si>
  <si>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</si>
  <si>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</si>
  <si>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</si>
  <si>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</si>
  <si>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</si>
  <si>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</si>
  <si>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</si>
  <si>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</si>
  <si>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</si>
  <si>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</si>
  <si>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</si>
  <si>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</si>
  <si>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</si>
  <si>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</si>
  <si>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</si>
  <si>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</si>
  <si>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</si>
  <si>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</si>
  <si>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</si>
  <si>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</si>
  <si>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</si>
  <si>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</si>
  <si>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</si>
  <si>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</si>
  <si>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</si>
  <si>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</si>
  <si>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</si>
  <si>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</si>
  <si>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</si>
  <si>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</si>
  <si>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</si>
  <si>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</si>
  <si>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</si>
  <si>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</si>
  <si>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</si>
  <si>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</si>
  <si>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</si>
  <si>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</si>
  <si>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</si>
  <si>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</si>
  <si>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</si>
  <si>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</si>
  <si>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</si>
  <si>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</si>
  <si>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</si>
  <si>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</si>
  <si>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</si>
  <si>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</si>
  <si>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</si>
  <si>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</si>
  <si>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</si>
  <si>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</si>
  <si>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</si>
  <si>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</si>
  <si>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</si>
  <si>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</si>
  <si>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</si>
  <si>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</si>
  <si>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</si>
  <si>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</si>
  <si>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</si>
  <si>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</si>
  <si>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</si>
  <si>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</si>
  <si>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</si>
  <si>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</si>
  <si>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</si>
  <si>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</si>
  <si>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</si>
  <si>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</si>
  <si>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</si>
  <si>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</si>
  <si>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</si>
  <si>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</si>
  <si>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</si>
  <si>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</si>
  <si>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</si>
  <si>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</si>
  <si>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</si>
  <si>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</si>
  <si>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</si>
  <si>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</si>
  <si>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</si>
  <si>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</si>
  <si>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</si>
  <si>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</si>
  <si>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</si>
  <si>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</si>
  <si>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</si>
  <si>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</si>
  <si>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</si>
  <si>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</si>
  <si>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</si>
  <si>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</si>
  <si>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</si>
  <si>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</si>
  <si>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</si>
  <si>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</si>
  <si>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</si>
  <si>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</si>
  <si>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</si>
  <si>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</si>
  <si>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</si>
  <si>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</si>
  <si>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</si>
  <si>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</si>
  <si>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</si>
  <si>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</si>
  <si>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</si>
  <si>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</si>
  <si>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</si>
  <si>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</si>
  <si>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</si>
  <si>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</si>
  <si>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</si>
  <si>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</si>
  <si>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</si>
  <si>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</si>
  <si>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</si>
  <si>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</si>
  <si>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</si>
  <si>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</si>
  <si>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</si>
  <si>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</si>
  <si>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</si>
  <si>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</si>
  <si>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</si>
  <si>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</si>
  <si>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</si>
  <si>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</si>
  <si>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</si>
  <si>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</si>
  <si>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</si>
  <si>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</si>
  <si>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</si>
  <si>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</si>
  <si>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</si>
  <si>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</si>
  <si>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</si>
  <si>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</si>
  <si>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</si>
  <si>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</si>
  <si>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</si>
  <si>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</si>
  <si>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</si>
  <si>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</si>
  <si>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</si>
  <si>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</si>
  <si>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</si>
  <si>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</si>
  <si>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</si>
  <si>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</si>
  <si>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</si>
  <si>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</si>
  <si>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</si>
  <si>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</si>
  <si>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</si>
  <si>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</si>
  <si>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</si>
  <si>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</si>
  <si>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</si>
  <si>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</si>
  <si>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</si>
  <si>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</si>
  <si>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</si>
  <si>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</si>
  <si>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</si>
  <si>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</si>
  <si>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</si>
  <si>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</si>
  <si>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</si>
  <si>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</si>
  <si>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</si>
  <si>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</si>
  <si>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</si>
  <si>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</si>
  <si>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</si>
  <si>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</si>
  <si>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</si>
  <si>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</si>
  <si>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</si>
  <si>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</si>
  <si>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</si>
  <si>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</si>
  <si>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</si>
  <si>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</si>
  <si>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</si>
  <si>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</si>
  <si>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</si>
  <si>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</si>
  <si>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</si>
  <si>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</si>
  <si>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</si>
  <si>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</si>
  <si>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</si>
  <si>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</si>
  <si>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</si>
  <si>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</si>
  <si>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</si>
  <si>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</si>
  <si>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</si>
  <si>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</si>
  <si>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</si>
  <si>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</si>
  <si>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</si>
  <si>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</si>
  <si>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</si>
  <si>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</si>
  <si>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</si>
  <si>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</si>
  <si>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</si>
  <si>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</si>
  <si>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</si>
  <si>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</si>
  <si>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</si>
  <si>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</si>
  <si>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</si>
  <si>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</si>
  <si>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</si>
  <si>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</si>
  <si>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</si>
  <si>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</si>
  <si>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</si>
  <si>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</si>
  <si>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</si>
  <si>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</si>
  <si>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</si>
  <si>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</si>
  <si>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</si>
  <si>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</si>
  <si>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</si>
  <si>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</si>
  <si>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</si>
  <si>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</si>
  <si>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</si>
  <si>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</si>
  <si>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</si>
  <si>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</si>
  <si>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</si>
  <si>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</si>
  <si>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</si>
  <si>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</si>
  <si>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</si>
  <si>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</si>
  <si>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</si>
  <si>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</si>
  <si>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</si>
  <si>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</si>
  <si>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</si>
  <si>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</si>
  <si>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</si>
  <si>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</si>
  <si>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</si>
  <si>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</si>
  <si>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</si>
  <si>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</si>
  <si>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</si>
  <si>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</si>
  <si>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</si>
  <si>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</si>
  <si>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</si>
  <si>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</si>
  <si>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</si>
  <si>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</si>
  <si>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</si>
  <si>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</si>
  <si>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</si>
  <si>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</si>
  <si>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</si>
  <si>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</si>
  <si>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</si>
  <si>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</si>
  <si>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</si>
  <si>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</si>
  <si>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</si>
  <si>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</si>
  <si>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</si>
  <si>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</si>
  <si>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</si>
  <si>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</si>
  <si>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</si>
  <si>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</si>
  <si>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</si>
  <si>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</si>
  <si>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</si>
  <si>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</si>
  <si>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</si>
  <si>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</si>
  <si>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</si>
  <si>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</si>
  <si>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</si>
  <si>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</si>
  <si>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</si>
  <si>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</si>
  <si>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</si>
  <si>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</si>
  <si>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</si>
  <si>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</si>
  <si>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</si>
  <si>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</si>
  <si>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</si>
  <si>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</si>
  <si>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</si>
  <si>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</si>
  <si>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</si>
  <si>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</si>
  <si>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</si>
  <si>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</si>
  <si>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</si>
  <si>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</si>
  <si>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</si>
  <si>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</si>
  <si>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</si>
  <si>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</si>
  <si>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</si>
  <si>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</si>
  <si>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</si>
  <si>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</si>
  <si>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</si>
  <si>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</si>
  <si>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</si>
  <si>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</si>
  <si>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</si>
  <si>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</si>
  <si>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</si>
  <si>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</si>
  <si>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</si>
  <si>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</si>
  <si>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</si>
  <si>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</si>
  <si>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</si>
  <si>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</si>
  <si>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</si>
  <si>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</si>
  <si>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</si>
  <si>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</si>
  <si>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</si>
  <si>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</si>
  <si>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</si>
  <si>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</si>
  <si>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</si>
  <si>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</si>
  <si>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</si>
  <si>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</si>
  <si>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</si>
  <si>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</si>
  <si>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</si>
  <si>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</si>
  <si>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</si>
  <si>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</si>
  <si>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</si>
  <si>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</si>
  <si>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</si>
  <si>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</si>
  <si>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</si>
  <si>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</si>
  <si>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</si>
  <si>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</si>
  <si>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</si>
  <si>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</si>
  <si>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</si>
  <si>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</si>
  <si>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</si>
  <si>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</si>
  <si>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</si>
  <si>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</si>
  <si>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</si>
  <si>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</si>
  <si>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</si>
  <si>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</si>
  <si>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</si>
  <si>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</si>
  <si>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</si>
  <si>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</si>
  <si>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</si>
  <si>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</si>
  <si>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</si>
  <si>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</si>
  <si>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</si>
  <si>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</si>
  <si>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</si>
  <si>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</si>
  <si>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</si>
  <si>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</si>
  <si>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</si>
  <si>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</si>
  <si>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</si>
  <si>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</si>
  <si>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</si>
  <si>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</si>
  <si>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</si>
  <si>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</si>
  <si>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</si>
  <si>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</si>
  <si>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</si>
  <si>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</si>
  <si>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</si>
  <si>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</si>
  <si>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</si>
  <si>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</si>
  <si>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</si>
  <si>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</si>
  <si>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</si>
  <si>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</si>
  <si>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</si>
  <si>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</si>
  <si>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</si>
  <si>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</si>
  <si>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</si>
  <si>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</si>
  <si>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</si>
  <si>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</si>
  <si>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</si>
  <si>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</si>
  <si>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</si>
  <si>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</si>
  <si>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</si>
  <si>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</si>
  <si>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</si>
  <si>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</si>
  <si>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</si>
  <si>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</si>
  <si>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</si>
  <si>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</si>
  <si>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</si>
  <si>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</si>
  <si>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</si>
  <si>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</si>
  <si>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</si>
  <si>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</si>
  <si>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</si>
  <si>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</si>
  <si>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</si>
  <si>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</si>
  <si>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</si>
  <si>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</si>
  <si>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</si>
  <si>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</si>
  <si>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</si>
  <si>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</si>
  <si>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</si>
  <si>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</si>
  <si>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</si>
  <si>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</si>
  <si>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</si>
  <si>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</si>
  <si>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</si>
  <si>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</si>
  <si>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</si>
  <si>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</si>
  <si>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</si>
  <si>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</si>
  <si>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</si>
  <si>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</si>
  <si>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</si>
  <si>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</si>
  <si>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</si>
  <si>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</si>
  <si>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</si>
  <si>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</si>
  <si>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</si>
  <si>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</si>
  <si>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</si>
  <si>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</si>
  <si>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</si>
  <si>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</si>
  <si>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</si>
  <si>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</si>
  <si>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</si>
  <si>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</si>
  <si>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</si>
  <si>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</si>
  <si>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</si>
  <si>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</si>
  <si>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</si>
  <si>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</si>
  <si>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</si>
  <si>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</si>
  <si>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</si>
  <si>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</si>
  <si>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</si>
  <si>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</si>
  <si>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</si>
  <si>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</si>
  <si>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</si>
  <si>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</si>
  <si>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</si>
  <si>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</si>
  <si>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</si>
  <si>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</si>
  <si>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</si>
  <si>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</si>
  <si>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</si>
  <si>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</si>
  <si>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</si>
  <si>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</si>
  <si>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</si>
  <si>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</si>
  <si>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</si>
  <si>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</si>
  <si>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</si>
  <si>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</si>
  <si>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</si>
  <si>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</si>
  <si>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</si>
  <si>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</si>
  <si>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</si>
  <si>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</si>
  <si>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</si>
  <si>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</si>
  <si>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</si>
  <si>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</si>
  <si>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</si>
  <si>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</si>
  <si>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</si>
  <si>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</si>
  <si>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</si>
  <si>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</si>
  <si>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</si>
  <si>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</si>
  <si>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</si>
  <si>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</si>
  <si>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</si>
  <si>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</si>
  <si>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</si>
  <si>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</si>
  <si>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</si>
  <si>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</si>
  <si>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</si>
  <si>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</si>
  <si>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</si>
  <si>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</si>
  <si>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</si>
  <si>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</si>
  <si>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</si>
  <si>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</si>
  <si>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</si>
  <si>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</si>
  <si>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</si>
  <si>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</si>
  <si>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</si>
  <si>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</si>
  <si>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</si>
  <si>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</si>
  <si>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</si>
  <si>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</si>
  <si>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</si>
  <si>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</si>
  <si>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</si>
  <si>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</si>
  <si>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</si>
  <si>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</si>
  <si>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</si>
  <si>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</si>
  <si>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</si>
  <si>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</si>
  <si>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</si>
  <si>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</si>
  <si>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</si>
  <si>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</si>
  <si>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</si>
  <si>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</si>
  <si>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</si>
  <si>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</si>
  <si>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</si>
  <si>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</si>
  <si>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</si>
  <si>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</si>
  <si>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</si>
  <si>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</si>
  <si>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</si>
  <si>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</si>
  <si>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</si>
  <si>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</si>
  <si>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</si>
  <si>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</si>
  <si>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</si>
  <si>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</si>
  <si>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</si>
  <si>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</si>
  <si>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</si>
  <si>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</si>
  <si>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</si>
  <si>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</si>
  <si>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</si>
  <si>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</si>
  <si>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</si>
  <si>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</si>
  <si>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</si>
  <si>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</si>
  <si>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</si>
  <si>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</si>
  <si>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</si>
  <si>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</si>
  <si>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</si>
  <si>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</si>
  <si>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</si>
  <si>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</si>
  <si>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</si>
  <si>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</si>
  <si>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</si>
  <si>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</si>
  <si>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</si>
  <si>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</si>
  <si>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</si>
  <si>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</si>
  <si>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</si>
  <si>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</si>
  <si>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</si>
  <si>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</si>
  <si>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</si>
  <si>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</si>
  <si>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</si>
  <si>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</si>
  <si>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</si>
  <si>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</si>
  <si>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</si>
  <si>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</si>
  <si>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</si>
  <si>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</si>
  <si>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</si>
  <si>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</si>
  <si>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</si>
  <si>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</si>
  <si>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</si>
  <si>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</si>
  <si>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</si>
  <si>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</si>
  <si>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</si>
  <si>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</si>
  <si>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</si>
  <si>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</si>
  <si>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</si>
  <si>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</si>
  <si>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</si>
  <si>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</si>
  <si>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</si>
  <si>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</si>
  <si>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</si>
  <si>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</si>
  <si>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</si>
  <si>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</si>
  <si>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</si>
  <si>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</si>
  <si>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</si>
  <si>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</si>
  <si>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</si>
  <si>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</si>
  <si>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</si>
  <si>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</si>
  <si>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</si>
  <si>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</si>
  <si>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</si>
  <si>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</si>
  <si>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</si>
  <si>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</si>
  <si>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</si>
  <si>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</si>
  <si>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</si>
  <si>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</si>
  <si>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</si>
  <si>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</si>
  <si>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</si>
  <si>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</si>
  <si>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</si>
  <si>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</si>
  <si>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</si>
  <si>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</si>
  <si>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</si>
  <si>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</si>
  <si>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</si>
  <si>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</si>
  <si>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</si>
  <si>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</si>
  <si>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</si>
  <si>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</si>
  <si>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</si>
  <si>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</si>
  <si>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</si>
  <si>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</si>
  <si>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</si>
  <si>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</si>
  <si>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</si>
  <si>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</si>
  <si>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</si>
  <si>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</si>
  <si>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</si>
  <si>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</si>
  <si>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</si>
  <si>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</si>
  <si>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</si>
  <si>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</si>
  <si>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</si>
  <si>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</si>
  <si>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</si>
  <si>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</si>
  <si>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</si>
  <si>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</si>
  <si>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</si>
  <si>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</si>
  <si>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</si>
  <si>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</si>
  <si>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</si>
  <si>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</si>
  <si>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</si>
  <si>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</si>
  <si>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</si>
  <si>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</si>
  <si>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</si>
  <si>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</si>
  <si>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</si>
  <si>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</si>
  <si>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</si>
  <si>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</si>
  <si>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</si>
  <si>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</si>
  <si>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</si>
  <si>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</si>
  <si>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</si>
  <si>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</si>
  <si>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</si>
  <si>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</si>
  <si>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</si>
  <si>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</si>
  <si>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</si>
  <si>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</si>
  <si>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</si>
  <si>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</si>
  <si>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</si>
  <si>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</si>
  <si>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</si>
  <si>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</si>
  <si>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</si>
  <si>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</si>
  <si>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</si>
  <si>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</si>
  <si>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</si>
  <si>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</si>
  <si>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</si>
  <si>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</si>
  <si>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</si>
  <si>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</si>
  <si>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</si>
  <si>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</si>
  <si>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</si>
  <si>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</si>
  <si>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</si>
  <si>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</si>
  <si>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</si>
  <si>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</si>
  <si>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</si>
  <si>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</si>
  <si>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</si>
  <si>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</si>
  <si>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</si>
  <si>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</si>
  <si>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</si>
  <si>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</si>
  <si>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</si>
  <si>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</si>
  <si>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</si>
  <si>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</si>
  <si>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</si>
  <si>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</si>
  <si>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</si>
  <si>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</si>
  <si>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</si>
  <si>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</si>
  <si>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</si>
  <si>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</si>
  <si>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</si>
  <si>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</si>
  <si>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</si>
  <si>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</si>
  <si>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</si>
  <si>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</si>
  <si>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</si>
  <si>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</si>
  <si>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</si>
  <si>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</si>
  <si>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</si>
  <si>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</si>
  <si>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</si>
  <si>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</si>
  <si>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</si>
  <si>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</si>
  <si>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</si>
  <si>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</si>
  <si>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</si>
  <si>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</si>
  <si>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</si>
  <si>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</si>
  <si>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</si>
  <si>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</si>
  <si>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</si>
  <si>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</si>
  <si>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</si>
  <si>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</si>
  <si>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</si>
  <si>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</si>
  <si>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</si>
  <si>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</si>
  <si>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</si>
  <si>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</si>
  <si>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</si>
  <si>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</si>
  <si>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</si>
  <si>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</si>
  <si>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</si>
  <si>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</si>
  <si>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</si>
  <si>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</si>
  <si>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</si>
  <si>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</si>
  <si>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</si>
  <si>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</si>
  <si>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</si>
  <si>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</si>
  <si>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</si>
  <si>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</si>
  <si>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</si>
  <si>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</si>
  <si>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</si>
  <si>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</si>
  <si>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</si>
  <si>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</si>
  <si>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</si>
  <si>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</si>
  <si>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</si>
  <si>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</si>
  <si>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</si>
  <si>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</si>
  <si>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</si>
  <si>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</si>
  <si>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</si>
  <si>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</si>
  <si>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</si>
  <si>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</si>
  <si>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</si>
  <si>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</si>
  <si>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</si>
  <si>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</si>
  <si>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</si>
  <si>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</si>
  <si>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</si>
  <si>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</si>
  <si>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</si>
  <si>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</si>
  <si>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</si>
  <si>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</si>
  <si>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</si>
  <si>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</si>
  <si>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</si>
  <si>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</si>
  <si>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</si>
  <si>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</si>
  <si>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</si>
  <si>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</si>
  <si>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</si>
  <si>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</si>
  <si>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</si>
  <si>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</si>
  <si>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</si>
  <si>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</si>
  <si>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</si>
  <si>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</si>
  <si>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</si>
  <si>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</si>
  <si>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</si>
  <si>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</si>
  <si>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</si>
  <si>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</si>
  <si>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</si>
  <si>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</si>
  <si>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</si>
  <si>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</si>
  <si>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</si>
  <si>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</si>
  <si>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</si>
  <si>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</si>
  <si>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</si>
  <si>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</si>
  <si>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</si>
  <si>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</si>
  <si>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</si>
  <si>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</si>
  <si>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</si>
  <si>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</si>
  <si>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</si>
  <si>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</si>
  <si>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</si>
  <si>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</si>
  <si>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</si>
  <si>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</si>
  <si>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</si>
  <si>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</si>
  <si>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</si>
  <si>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</si>
  <si>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</si>
  <si>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</si>
  <si>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</si>
  <si>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</si>
  <si>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</si>
  <si>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</si>
  <si>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</si>
  <si>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</si>
  <si>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</si>
  <si>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</si>
  <si>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</si>
  <si>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</si>
  <si>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</si>
  <si>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</si>
  <si>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</si>
  <si>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</si>
  <si>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</si>
  <si>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</si>
  <si>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</si>
  <si>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</si>
  <si>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</si>
  <si>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</si>
  <si>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</si>
  <si>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</si>
  <si>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</si>
  <si>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</si>
  <si>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</si>
  <si>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</si>
  <si>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</si>
  <si>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</si>
  <si>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</si>
  <si>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</si>
  <si>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</si>
  <si>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</si>
  <si>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</si>
  <si>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</si>
  <si>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</si>
  <si>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</si>
  <si>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</si>
  <si>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</si>
  <si>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</si>
  <si>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</si>
  <si>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</si>
  <si>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</si>
  <si>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</si>
  <si>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</si>
  <si>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</si>
  <si>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</si>
  <si>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</si>
  <si>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</si>
  <si>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</si>
  <si>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</si>
  <si>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</si>
  <si>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</si>
  <si>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</si>
  <si>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</si>
  <si>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</si>
  <si>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</si>
  <si>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</si>
  <si>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</si>
  <si>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</si>
  <si>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</si>
  <si>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</si>
  <si>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</si>
  <si>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</si>
  <si>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</si>
  <si>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</si>
  <si>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</si>
  <si>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</si>
  <si>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</si>
  <si>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</si>
  <si>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</si>
  <si>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</si>
  <si>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</si>
  <si>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</si>
  <si>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</si>
  <si>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</si>
  <si>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</si>
  <si>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</si>
  <si>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</si>
  <si>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</si>
  <si>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</si>
  <si>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</si>
  <si>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</si>
  <si>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</si>
  <si>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</si>
  <si>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</si>
  <si>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</si>
  <si>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</si>
  <si>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</si>
  <si>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</si>
  <si>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</si>
  <si>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</si>
  <si>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</si>
  <si>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</si>
  <si>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</si>
  <si>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</si>
  <si>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</si>
  <si>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</si>
  <si>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</si>
  <si>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</si>
  <si>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</si>
  <si>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</si>
  <si>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</si>
  <si>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</si>
  <si>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</si>
  <si>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</si>
  <si>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</si>
  <si>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</si>
  <si>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</si>
  <si>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</si>
  <si>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</si>
  <si>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</si>
  <si>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</si>
  <si>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</si>
  <si>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</si>
  <si>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</si>
  <si>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</si>
  <si>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</si>
  <si>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</si>
  <si>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</si>
  <si>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</si>
  <si>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</si>
  <si>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</si>
  <si>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</si>
  <si>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</si>
  <si>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</si>
  <si>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</si>
  <si>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</si>
  <si>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</si>
  <si>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</si>
  <si>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</si>
  <si>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</si>
  <si>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</si>
  <si>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</si>
  <si>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</si>
  <si>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</si>
  <si>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</si>
  <si>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</si>
  <si>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</si>
  <si>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</si>
  <si>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</si>
  <si>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</si>
  <si>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</si>
  <si>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</si>
  <si>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</si>
  <si>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</si>
  <si>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</si>
  <si>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</si>
  <si>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</si>
  <si>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</si>
  <si>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</si>
  <si>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</si>
  <si>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</si>
  <si>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</si>
  <si>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</si>
  <si>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</si>
  <si>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</si>
  <si>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</si>
  <si>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</si>
  <si>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</si>
  <si>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</si>
  <si>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</si>
  <si>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</si>
  <si>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</si>
  <si>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</si>
  <si>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</si>
  <si>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</si>
  <si>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</si>
  <si>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</si>
  <si>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</si>
  <si>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</si>
  <si>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</si>
  <si>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</si>
  <si>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</si>
  <si>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</si>
  <si>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</si>
  <si>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</si>
  <si>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</si>
  <si>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</si>
  <si>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</si>
  <si>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</si>
  <si>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</si>
  <si>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</si>
  <si>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</si>
  <si>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</si>
  <si>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</si>
  <si>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</si>
  <si>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</si>
  <si>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</si>
  <si>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</si>
  <si>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</si>
  <si>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</si>
  <si>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</si>
  <si>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</si>
  <si>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</si>
  <si>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</si>
  <si>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</si>
  <si>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</si>
  <si>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</si>
  <si>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</si>
  <si>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</si>
  <si>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</si>
  <si>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</si>
  <si>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</si>
  <si>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</si>
  <si>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</si>
  <si>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</si>
  <si>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</si>
  <si>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Acores</t>
  </si>
  <si>
    <t>Alentejo</t>
  </si>
  <si>
    <t>Beira Litoral</t>
  </si>
  <si>
    <t>Beira Interior</t>
  </si>
  <si>
    <t>Ribatejo</t>
  </si>
  <si>
    <t>Grande Porto</t>
  </si>
  <si>
    <t>Algarve</t>
  </si>
  <si>
    <t>Madeira</t>
  </si>
  <si>
    <t>Tras-os-Montes</t>
  </si>
  <si>
    <t>Porto</t>
  </si>
  <si>
    <t>Reporting Date: 31/01/25</t>
  </si>
  <si>
    <t>Cut-off Date: 31/12/24</t>
  </si>
  <si>
    <t>31/12/24</t>
  </si>
  <si>
    <t>49.0 mn deposited at Banco BPI</t>
  </si>
  <si>
    <t>1. Current Credit Ratings</t>
  </si>
  <si>
    <t>Long Term</t>
  </si>
  <si>
    <t>Short Term</t>
  </si>
  <si>
    <t xml:space="preserve">Banco BPI Public Sector Covered Bond Programme </t>
  </si>
  <si>
    <t>Aa2 (Moody's)</t>
  </si>
  <si>
    <t>n/a</t>
  </si>
  <si>
    <t>A2 / A- / A- (Moody's / S&amp;P / Fitch)</t>
  </si>
  <si>
    <t>P-1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</si>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</sst>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5" fillId="0" borderId="0" xfId="9" applyFont="1" applyAlignment="1">
      <alignment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5" fillId="0" borderId="0" xfId="2" applyFont="1" applyAlignment="1" applyProtection="1">
      <alignment horizontal="right" vertical="center" wrapText="1"/>
    </xf>
    <xf numFmtId="0" fontId="45" fillId="0" borderId="0" xfId="0" applyFont="1" applyAlignment="1">
      <alignment horizontal="righ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122</xdr:row>
      <xdr:rowOff>95250</xdr:rowOff>
    </xdr:from>
    <xdr:to>
      <xdr:col>7</xdr:col>
      <xdr:colOff>107789</xdr:colOff>
      <xdr:row>143</xdr:row>
      <xdr:rowOff>94073</xdr:rowOff>
    </xdr:to>
    <xdr:pic>
      <xdr:nvPicPr>
        <xdr:cNvPr id="2" name="Picture 1">
          <a:extLst>
            <a:ext uri="{FF2B5EF4-FFF2-40B4-BE49-F238E27FC236}">
              <a16:creationId xmlns:a16="http://schemas.microsoft.com/office/drawing/2014/main" id="{6D911906-D2F9-4977-A5EB-FE9B9684BED0}"/>
            </a:ext>
          </a:extLst>
        </xdr:cNvPr>
        <xdr:cNvPicPr>
          <a:picLocks noChangeAspect="1"/>
        </xdr:cNvPicPr>
      </xdr:nvPicPr>
      <xdr:blipFill>
        <a:blip xmlns:r="http://schemas.openxmlformats.org/officeDocument/2006/relationships" r:embed="rId1"/>
        <a:stretch>
          <a:fillRect/>
        </a:stretch>
      </xdr:blipFill>
      <xdr:spPr>
        <a:xfrm>
          <a:off x="514350" y="22955250"/>
          <a:ext cx="9499439" cy="39993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21" t="s">
        <v>1131</v>
      </c>
      <c r="E6" s="221"/>
      <c r="F6" s="221"/>
      <c r="G6" s="221"/>
      <c r="H6" s="221"/>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24" t="s">
        <v>14</v>
      </c>
      <c r="E24" s="225" t="s">
        <v>15</v>
      </c>
      <c r="F24" s="225"/>
      <c r="G24" s="225"/>
      <c r="H24" s="225"/>
      <c r="I24" s="6"/>
      <c r="J24" s="7"/>
    </row>
    <row r="25" spans="2:10" x14ac:dyDescent="0.35">
      <c r="B25" s="5"/>
      <c r="C25" s="6"/>
      <c r="D25" s="6"/>
      <c r="H25" s="6"/>
      <c r="I25" s="6"/>
      <c r="J25" s="7"/>
    </row>
    <row r="26" spans="2:10" x14ac:dyDescent="0.35">
      <c r="B26" s="5"/>
      <c r="C26" s="6"/>
      <c r="D26" s="224" t="s">
        <v>16</v>
      </c>
      <c r="E26" s="225" t="s">
        <v>15</v>
      </c>
      <c r="F26" s="225"/>
      <c r="G26" s="225"/>
      <c r="H26" s="225"/>
      <c r="I26" s="6"/>
      <c r="J26" s="7"/>
    </row>
    <row r="27" spans="2:10" x14ac:dyDescent="0.35">
      <c r="B27" s="5"/>
      <c r="C27" s="6"/>
      <c r="D27" s="14"/>
      <c r="E27" s="14"/>
      <c r="F27" s="14"/>
      <c r="G27" s="14"/>
      <c r="H27" s="14"/>
      <c r="I27" s="6"/>
      <c r="J27" s="7"/>
    </row>
    <row r="28" spans="2:10" x14ac:dyDescent="0.35">
      <c r="B28" s="5"/>
      <c r="C28" s="6"/>
      <c r="D28" s="224" t="s">
        <v>17</v>
      </c>
      <c r="E28" s="225" t="s">
        <v>15</v>
      </c>
      <c r="F28" s="225"/>
      <c r="G28" s="225"/>
      <c r="H28" s="225"/>
      <c r="I28" s="6"/>
      <c r="J28" s="7"/>
    </row>
    <row r="29" spans="2:10" x14ac:dyDescent="0.35">
      <c r="B29" s="5"/>
      <c r="C29" s="6"/>
      <c r="I29" s="6"/>
      <c r="J29" s="7"/>
    </row>
    <row r="30" spans="2:10" x14ac:dyDescent="0.35">
      <c r="B30" s="5"/>
      <c r="C30" s="6"/>
      <c r="D30" s="224" t="s">
        <v>18</v>
      </c>
      <c r="E30" s="225" t="s">
        <v>15</v>
      </c>
      <c r="F30" s="225"/>
      <c r="G30" s="225"/>
      <c r="H30" s="225"/>
      <c r="I30" s="6"/>
      <c r="J30" s="7"/>
    </row>
    <row r="31" spans="2:10" x14ac:dyDescent="0.35">
      <c r="B31" s="5"/>
      <c r="C31" s="6"/>
      <c r="D31" s="6"/>
      <c r="E31" s="6"/>
      <c r="F31" s="6"/>
      <c r="G31" s="6"/>
      <c r="H31" s="6"/>
      <c r="I31" s="6"/>
      <c r="J31" s="7"/>
    </row>
    <row r="32" spans="2:10" x14ac:dyDescent="0.35">
      <c r="B32" s="5"/>
      <c r="C32" s="6"/>
      <c r="D32" s="222" t="s">
        <v>1134</v>
      </c>
      <c r="E32" s="223"/>
      <c r="F32" s="223"/>
      <c r="G32" s="223"/>
      <c r="H32" s="223"/>
      <c r="I32" s="6"/>
      <c r="J32" s="7"/>
    </row>
    <row r="33" spans="2:10" x14ac:dyDescent="0.35">
      <c r="B33" s="5"/>
      <c r="C33" s="6"/>
      <c r="D33" s="6"/>
      <c r="E33" s="6"/>
      <c r="F33" s="13"/>
      <c r="G33" s="6"/>
      <c r="H33" s="6"/>
      <c r="I33" s="6"/>
      <c r="J33" s="7"/>
    </row>
    <row r="34" spans="2:10" x14ac:dyDescent="0.35">
      <c r="B34" s="5"/>
      <c r="C34" s="6"/>
      <c r="D34" s="222" t="s">
        <v>946</v>
      </c>
      <c r="E34" s="223"/>
      <c r="F34" s="223"/>
      <c r="G34" s="223"/>
      <c r="H34" s="223"/>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6" t="s">
        <v>414</v>
      </c>
      <c r="E14" s="28"/>
      <c r="F14" s="28"/>
      <c r="H14" s="20"/>
      <c r="L14" s="20"/>
      <c r="M14" s="20"/>
    </row>
    <row r="15" spans="1:13" x14ac:dyDescent="0.35">
      <c r="A15" s="22" t="s">
        <v>30</v>
      </c>
      <c r="B15" s="36" t="s">
        <v>31</v>
      </c>
      <c r="C15" s="206" t="s">
        <v>1155</v>
      </c>
      <c r="E15" s="28"/>
      <c r="F15" s="28"/>
      <c r="H15" s="20"/>
      <c r="L15" s="20"/>
      <c r="M15" s="20"/>
    </row>
    <row r="16" spans="1:13" x14ac:dyDescent="0.35">
      <c r="A16" s="22" t="s">
        <v>32</v>
      </c>
      <c r="B16" s="36" t="s">
        <v>1122</v>
      </c>
      <c r="C16" s="206" t="s">
        <v>659</v>
      </c>
      <c r="E16" s="28"/>
      <c r="F16" s="28"/>
      <c r="H16" s="20"/>
      <c r="L16" s="20"/>
      <c r="M16" s="20"/>
    </row>
    <row r="17" spans="1:13" x14ac:dyDescent="0.35">
      <c r="A17" s="22" t="s">
        <v>34</v>
      </c>
      <c r="B17" s="36" t="s">
        <v>33</v>
      </c>
      <c r="C17" s="209"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6"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6" t="s">
        <v>1105</v>
      </c>
      <c r="E29" s="39"/>
      <c r="F29" s="39"/>
      <c r="H29" s="20"/>
      <c r="L29" s="20"/>
      <c r="M29" s="22" t="s">
        <v>1106</v>
      </c>
    </row>
    <row r="30" spans="1:13" ht="29" outlineLevel="1" x14ac:dyDescent="0.35">
      <c r="A30" s="22" t="s">
        <v>50</v>
      </c>
      <c r="B30" s="38" t="s">
        <v>49</v>
      </c>
      <c r="C30" s="210"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1">
        <v>832.23840399000005</v>
      </c>
      <c r="F38" s="39"/>
      <c r="H38" s="20"/>
      <c r="L38" s="20"/>
      <c r="M38" s="20"/>
    </row>
    <row r="39" spans="1:14" x14ac:dyDescent="0.35">
      <c r="A39" s="22" t="s">
        <v>58</v>
      </c>
      <c r="B39" s="39" t="s">
        <v>59</v>
      </c>
      <c r="C39" s="211">
        <v>600</v>
      </c>
      <c r="F39" s="39"/>
      <c r="H39" s="20"/>
      <c r="L39" s="20"/>
      <c r="M39" s="20"/>
      <c r="N39" s="52"/>
    </row>
    <row r="40" spans="1:14" outlineLevel="1" x14ac:dyDescent="0.35">
      <c r="A40" s="22" t="s">
        <v>60</v>
      </c>
      <c r="B40" s="45" t="s">
        <v>61</v>
      </c>
      <c r="C40" s="211">
        <v>780.46447534909032</v>
      </c>
      <c r="F40" s="39"/>
      <c r="H40" s="20"/>
      <c r="L40" s="20"/>
      <c r="M40" s="20"/>
      <c r="N40" s="52"/>
    </row>
    <row r="41" spans="1:14" outlineLevel="1" x14ac:dyDescent="0.35">
      <c r="A41" s="22" t="s">
        <v>62</v>
      </c>
      <c r="B41" s="45" t="s">
        <v>63</v>
      </c>
      <c r="C41" s="211">
        <v>626.05370557819458</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0.31706400665000017</v>
      </c>
      <c r="E45" s="89"/>
      <c r="F45" s="88">
        <v>7.0000000000000007E-2</v>
      </c>
      <c r="G45" s="206"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232.23840399000005</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1">
        <v>0</v>
      </c>
      <c r="E53" s="47"/>
      <c r="F53" s="98">
        <f>IF($C$58=0,"",IF(C53="[for completion]","",C53/$C$58))</f>
        <v>0</v>
      </c>
      <c r="G53" s="48"/>
      <c r="H53" s="20"/>
      <c r="L53" s="20"/>
      <c r="M53" s="20"/>
      <c r="N53" s="52"/>
    </row>
    <row r="54" spans="1:14" x14ac:dyDescent="0.35">
      <c r="A54" s="22" t="s">
        <v>78</v>
      </c>
      <c r="B54" s="39" t="s">
        <v>79</v>
      </c>
      <c r="C54" s="211">
        <v>771.2099561</v>
      </c>
      <c r="E54" s="47"/>
      <c r="F54" s="98">
        <f>IF($C$58=0,"",IF(C54="[for completion]","",C54/$C$58))</f>
        <v>0.92666951248895579</v>
      </c>
      <c r="G54" s="48"/>
      <c r="H54" s="20"/>
      <c r="L54" s="20"/>
      <c r="M54" s="20"/>
      <c r="N54" s="52"/>
    </row>
    <row r="55" spans="1:14" x14ac:dyDescent="0.35">
      <c r="A55" s="22" t="s">
        <v>80</v>
      </c>
      <c r="B55" s="39" t="s">
        <v>81</v>
      </c>
      <c r="C55" s="211">
        <v>0</v>
      </c>
      <c r="E55" s="47"/>
      <c r="F55" s="98">
        <f>IF($C$58=0,"",IF(C55="[for completion]","",C55/$C$58))</f>
        <v>0</v>
      </c>
      <c r="G55" s="48"/>
      <c r="H55" s="20"/>
      <c r="L55" s="20"/>
      <c r="M55" s="20"/>
      <c r="N55" s="52"/>
    </row>
    <row r="56" spans="1:14" x14ac:dyDescent="0.35">
      <c r="A56" s="22" t="s">
        <v>82</v>
      </c>
      <c r="B56" s="39" t="s">
        <v>83</v>
      </c>
      <c r="C56" s="211">
        <v>61.028447890000002</v>
      </c>
      <c r="E56" s="47"/>
      <c r="F56" s="98">
        <f>IF($C$58=0,"",IF(C56="[for completion]","",C56/$C$58))</f>
        <v>7.3330487511044137E-2</v>
      </c>
      <c r="G56" s="48"/>
      <c r="H56" s="20"/>
      <c r="L56" s="20"/>
      <c r="M56" s="20"/>
      <c r="N56" s="52"/>
    </row>
    <row r="57" spans="1:14" x14ac:dyDescent="0.35">
      <c r="A57" s="22" t="s">
        <v>84</v>
      </c>
      <c r="B57" s="22" t="s">
        <v>85</v>
      </c>
      <c r="C57" s="211">
        <v>0</v>
      </c>
      <c r="E57" s="47"/>
      <c r="F57" s="98">
        <f>IF($C$58=0,"",IF(C57="[for completion]","",C57/$C$58))</f>
        <v>0</v>
      </c>
      <c r="G57" s="48"/>
      <c r="H57" s="20"/>
      <c r="L57" s="20"/>
      <c r="M57" s="20"/>
      <c r="N57" s="52"/>
    </row>
    <row r="58" spans="1:14" x14ac:dyDescent="0.35">
      <c r="A58" s="22" t="s">
        <v>86</v>
      </c>
      <c r="B58" s="49" t="s">
        <v>87</v>
      </c>
      <c r="C58" s="93">
        <f>SUM(C53:C57)</f>
        <v>832.23840399000005</v>
      </c>
      <c r="D58" s="47"/>
      <c r="E58" s="47"/>
      <c r="F58" s="99">
        <f>SUM(F53:F57)</f>
        <v>0.99999999999999989</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1">
        <v>9.9735014097216883</v>
      </c>
      <c r="D66" s="206"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1">
        <v>143.22924990999999</v>
      </c>
      <c r="D70" s="206" t="s">
        <v>659</v>
      </c>
      <c r="E70" s="18"/>
      <c r="F70" s="98">
        <f t="shared" ref="F70:F76" si="1">IF($C$77=0,"",IF(C70="[for completion]","",C70/$C$77))</f>
        <v>0.17210122631125421</v>
      </c>
      <c r="G70" s="98" t="str">
        <f>IF($D$77=0,"",IF(D70="[Mark as ND1 if not relevant]","",D70/$D$77))</f>
        <v/>
      </c>
      <c r="H70" s="20"/>
      <c r="L70" s="20"/>
      <c r="M70" s="20"/>
      <c r="N70" s="52"/>
    </row>
    <row r="71" spans="1:14" x14ac:dyDescent="0.35">
      <c r="A71" s="22" t="s">
        <v>102</v>
      </c>
      <c r="B71" s="18" t="s">
        <v>949</v>
      </c>
      <c r="C71" s="211">
        <v>79.981145280000007</v>
      </c>
      <c r="D71" s="206" t="s">
        <v>659</v>
      </c>
      <c r="E71" s="18"/>
      <c r="F71" s="98">
        <f t="shared" si="1"/>
        <v>9.6103646378905935E-2</v>
      </c>
      <c r="G71" s="98" t="str">
        <f t="shared" ref="G71:G76" si="2">IF($D$77=0,"",IF(D71="[Mark as ND1 if not relevant]","",D71/$D$77))</f>
        <v/>
      </c>
      <c r="H71" s="20"/>
      <c r="L71" s="20"/>
      <c r="M71" s="20"/>
      <c r="N71" s="52"/>
    </row>
    <row r="72" spans="1:14" x14ac:dyDescent="0.35">
      <c r="A72" s="22" t="s">
        <v>103</v>
      </c>
      <c r="B72" s="18" t="s">
        <v>950</v>
      </c>
      <c r="C72" s="211">
        <v>89.9066373</v>
      </c>
      <c r="D72" s="206" t="s">
        <v>659</v>
      </c>
      <c r="E72" s="18"/>
      <c r="F72" s="98">
        <f t="shared" si="1"/>
        <v>0.10802990689802426</v>
      </c>
      <c r="G72" s="98" t="str">
        <f t="shared" si="2"/>
        <v/>
      </c>
      <c r="H72" s="20"/>
      <c r="L72" s="20"/>
      <c r="M72" s="20"/>
      <c r="N72" s="52"/>
    </row>
    <row r="73" spans="1:14" x14ac:dyDescent="0.35">
      <c r="A73" s="22" t="s">
        <v>104</v>
      </c>
      <c r="B73" s="18" t="s">
        <v>951</v>
      </c>
      <c r="C73" s="211">
        <v>71.359033609999997</v>
      </c>
      <c r="D73" s="206" t="s">
        <v>659</v>
      </c>
      <c r="E73" s="18"/>
      <c r="F73" s="98">
        <f t="shared" si="1"/>
        <v>8.5743500021007724E-2</v>
      </c>
      <c r="G73" s="98" t="str">
        <f t="shared" si="2"/>
        <v/>
      </c>
      <c r="H73" s="20"/>
      <c r="L73" s="20"/>
      <c r="M73" s="20"/>
      <c r="N73" s="52"/>
    </row>
    <row r="74" spans="1:14" x14ac:dyDescent="0.35">
      <c r="A74" s="22" t="s">
        <v>105</v>
      </c>
      <c r="B74" s="18" t="s">
        <v>952</v>
      </c>
      <c r="C74" s="211">
        <v>74.018315290000004</v>
      </c>
      <c r="D74" s="206" t="s">
        <v>659</v>
      </c>
      <c r="E74" s="18"/>
      <c r="F74" s="98">
        <f t="shared" si="1"/>
        <v>8.8938836438133662E-2</v>
      </c>
      <c r="G74" s="98" t="str">
        <f t="shared" si="2"/>
        <v/>
      </c>
      <c r="H74" s="20"/>
      <c r="L74" s="20"/>
      <c r="M74" s="20"/>
      <c r="N74" s="52"/>
    </row>
    <row r="75" spans="1:14" x14ac:dyDescent="0.35">
      <c r="A75" s="22" t="s">
        <v>106</v>
      </c>
      <c r="B75" s="18" t="s">
        <v>953</v>
      </c>
      <c r="C75" s="211">
        <v>238.39510562000001</v>
      </c>
      <c r="D75" s="206" t="s">
        <v>659</v>
      </c>
      <c r="E75" s="18"/>
      <c r="F75" s="98">
        <f t="shared" si="1"/>
        <v>0.28645049841134768</v>
      </c>
      <c r="G75" s="98" t="str">
        <f t="shared" si="2"/>
        <v/>
      </c>
      <c r="H75" s="20"/>
      <c r="L75" s="20"/>
      <c r="M75" s="20"/>
      <c r="N75" s="52"/>
    </row>
    <row r="76" spans="1:14" x14ac:dyDescent="0.35">
      <c r="A76" s="22" t="s">
        <v>107</v>
      </c>
      <c r="B76" s="18" t="s">
        <v>954</v>
      </c>
      <c r="C76" s="211">
        <v>135.34891697999998</v>
      </c>
      <c r="D76" s="206" t="s">
        <v>659</v>
      </c>
      <c r="E76" s="18"/>
      <c r="F76" s="98">
        <f t="shared" si="1"/>
        <v>0.16263238554132659</v>
      </c>
      <c r="G76" s="98" t="str">
        <f t="shared" si="2"/>
        <v/>
      </c>
      <c r="H76" s="20"/>
      <c r="L76" s="20"/>
      <c r="M76" s="20"/>
      <c r="N76" s="52"/>
    </row>
    <row r="77" spans="1:14" x14ac:dyDescent="0.35">
      <c r="A77" s="22" t="s">
        <v>108</v>
      </c>
      <c r="B77" s="56" t="s">
        <v>87</v>
      </c>
      <c r="C77" s="93">
        <f>SUM(C70:C76)</f>
        <v>832.23840398999994</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1">
        <v>3.82</v>
      </c>
      <c r="D89" s="211">
        <f>+C89+1</f>
        <v>4.82</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1">
        <v>0</v>
      </c>
      <c r="D93" s="212">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1">
        <v>0</v>
      </c>
      <c r="D94" s="212">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1">
        <v>0</v>
      </c>
      <c r="D95" s="212">
        <f t="shared" ref="D95:D97" si="7">+C94</f>
        <v>0</v>
      </c>
      <c r="E95" s="18"/>
      <c r="F95" s="98">
        <f t="shared" si="5"/>
        <v>0</v>
      </c>
      <c r="G95" s="98">
        <f t="shared" si="6"/>
        <v>0</v>
      </c>
      <c r="H95" s="20"/>
      <c r="L95" s="20"/>
      <c r="M95" s="20"/>
      <c r="N95" s="52"/>
    </row>
    <row r="96" spans="1:14" x14ac:dyDescent="0.35">
      <c r="A96" s="22" t="s">
        <v>132</v>
      </c>
      <c r="B96" s="18" t="s">
        <v>951</v>
      </c>
      <c r="C96" s="211">
        <v>450</v>
      </c>
      <c r="D96" s="212">
        <f t="shared" si="7"/>
        <v>0</v>
      </c>
      <c r="E96" s="18"/>
      <c r="F96" s="98">
        <f t="shared" si="5"/>
        <v>0.75</v>
      </c>
      <c r="G96" s="98">
        <f t="shared" si="6"/>
        <v>0</v>
      </c>
      <c r="H96" s="20"/>
      <c r="L96" s="20"/>
      <c r="M96" s="20"/>
      <c r="N96" s="52"/>
    </row>
    <row r="97" spans="1:14" x14ac:dyDescent="0.35">
      <c r="A97" s="22" t="s">
        <v>133</v>
      </c>
      <c r="B97" s="18" t="s">
        <v>952</v>
      </c>
      <c r="C97" s="211">
        <v>150</v>
      </c>
      <c r="D97" s="212">
        <f t="shared" si="7"/>
        <v>450</v>
      </c>
      <c r="E97" s="18"/>
      <c r="F97" s="98">
        <f t="shared" si="5"/>
        <v>0.25</v>
      </c>
      <c r="G97" s="98">
        <f t="shared" si="6"/>
        <v>0.75</v>
      </c>
      <c r="H97" s="20"/>
      <c r="L97" s="20"/>
      <c r="M97" s="20"/>
    </row>
    <row r="98" spans="1:14" x14ac:dyDescent="0.35">
      <c r="A98" s="22" t="s">
        <v>134</v>
      </c>
      <c r="B98" s="18" t="s">
        <v>953</v>
      </c>
      <c r="C98" s="211">
        <v>0</v>
      </c>
      <c r="D98" s="212">
        <f>+C97+C98</f>
        <v>150</v>
      </c>
      <c r="E98" s="18"/>
      <c r="F98" s="98">
        <f t="shared" si="5"/>
        <v>0</v>
      </c>
      <c r="G98" s="98">
        <f t="shared" si="6"/>
        <v>0.25</v>
      </c>
      <c r="H98" s="20"/>
      <c r="L98" s="20"/>
      <c r="M98" s="20"/>
    </row>
    <row r="99" spans="1:14" x14ac:dyDescent="0.35">
      <c r="A99" s="22" t="s">
        <v>135</v>
      </c>
      <c r="B99" s="18" t="s">
        <v>954</v>
      </c>
      <c r="C99" s="211">
        <v>0</v>
      </c>
      <c r="D99" s="212">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1">
        <f>+C38</f>
        <v>832.23840399000005</v>
      </c>
      <c r="D112" s="211">
        <f>+C112</f>
        <v>832.23840399000005</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1">
        <v>0</v>
      </c>
      <c r="D113" s="211">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1">
        <v>0</v>
      </c>
      <c r="D114" s="211">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1">
        <v>0</v>
      </c>
      <c r="D115" s="211">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1">
        <v>0</v>
      </c>
      <c r="D116" s="211">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1">
        <v>0</v>
      </c>
      <c r="D117" s="211">
        <f t="shared" si="10"/>
        <v>0</v>
      </c>
      <c r="E117" s="39"/>
      <c r="F117" s="98">
        <f t="shared" si="8"/>
        <v>0</v>
      </c>
      <c r="G117" s="98">
        <f t="shared" si="9"/>
        <v>0</v>
      </c>
      <c r="I117" s="22"/>
      <c r="J117" s="22"/>
      <c r="K117" s="22"/>
      <c r="L117" s="39" t="s">
        <v>163</v>
      </c>
      <c r="M117" s="20"/>
      <c r="N117" s="20"/>
    </row>
    <row r="118" spans="1:14" x14ac:dyDescent="0.35">
      <c r="A118" s="22" t="s">
        <v>159</v>
      </c>
      <c r="B118" s="39" t="s">
        <v>165</v>
      </c>
      <c r="C118" s="211">
        <v>0</v>
      </c>
      <c r="D118" s="211">
        <f t="shared" si="10"/>
        <v>0</v>
      </c>
      <c r="E118" s="39"/>
      <c r="F118" s="98">
        <f t="shared" si="8"/>
        <v>0</v>
      </c>
      <c r="G118" s="98">
        <f t="shared" si="9"/>
        <v>0</v>
      </c>
      <c r="L118" s="39" t="s">
        <v>165</v>
      </c>
      <c r="M118" s="20"/>
    </row>
    <row r="119" spans="1:14" x14ac:dyDescent="0.35">
      <c r="A119" s="22" t="s">
        <v>160</v>
      </c>
      <c r="B119" s="39" t="s">
        <v>960</v>
      </c>
      <c r="C119" s="211">
        <v>0</v>
      </c>
      <c r="D119" s="211">
        <f t="shared" si="10"/>
        <v>0</v>
      </c>
      <c r="E119" s="39"/>
      <c r="F119" s="98">
        <f t="shared" si="8"/>
        <v>0</v>
      </c>
      <c r="G119" s="98">
        <f t="shared" si="9"/>
        <v>0</v>
      </c>
      <c r="L119" s="39" t="s">
        <v>960</v>
      </c>
      <c r="M119" s="20"/>
    </row>
    <row r="120" spans="1:14" x14ac:dyDescent="0.35">
      <c r="A120" s="22" t="s">
        <v>162</v>
      </c>
      <c r="B120" s="39" t="s">
        <v>167</v>
      </c>
      <c r="C120" s="211">
        <v>0</v>
      </c>
      <c r="D120" s="211">
        <f t="shared" si="10"/>
        <v>0</v>
      </c>
      <c r="E120" s="39"/>
      <c r="F120" s="98">
        <f t="shared" si="8"/>
        <v>0</v>
      </c>
      <c r="G120" s="98">
        <f t="shared" si="9"/>
        <v>0</v>
      </c>
      <c r="L120" s="39" t="s">
        <v>167</v>
      </c>
      <c r="M120" s="20"/>
    </row>
    <row r="121" spans="1:14" x14ac:dyDescent="0.35">
      <c r="A121" s="22" t="s">
        <v>164</v>
      </c>
      <c r="B121" s="22" t="s">
        <v>1075</v>
      </c>
      <c r="C121" s="211">
        <v>0</v>
      </c>
      <c r="D121" s="211">
        <f t="shared" si="10"/>
        <v>0</v>
      </c>
      <c r="F121" s="98">
        <f t="shared" si="8"/>
        <v>0</v>
      </c>
      <c r="G121" s="98">
        <f t="shared" si="9"/>
        <v>0</v>
      </c>
      <c r="L121" s="39"/>
      <c r="M121" s="20"/>
    </row>
    <row r="122" spans="1:14" x14ac:dyDescent="0.35">
      <c r="A122" s="22" t="s">
        <v>166</v>
      </c>
      <c r="B122" s="39" t="s">
        <v>967</v>
      </c>
      <c r="C122" s="211">
        <v>0</v>
      </c>
      <c r="D122" s="211">
        <f t="shared" si="10"/>
        <v>0</v>
      </c>
      <c r="E122" s="39"/>
      <c r="F122" s="98">
        <f t="shared" si="8"/>
        <v>0</v>
      </c>
      <c r="G122" s="98">
        <f t="shared" si="9"/>
        <v>0</v>
      </c>
      <c r="L122" s="39" t="s">
        <v>169</v>
      </c>
      <c r="M122" s="20"/>
    </row>
    <row r="123" spans="1:14" x14ac:dyDescent="0.35">
      <c r="A123" s="22" t="s">
        <v>168</v>
      </c>
      <c r="B123" s="39" t="s">
        <v>169</v>
      </c>
      <c r="C123" s="211">
        <v>0</v>
      </c>
      <c r="D123" s="211">
        <f t="shared" si="10"/>
        <v>0</v>
      </c>
      <c r="E123" s="39"/>
      <c r="F123" s="98">
        <f t="shared" si="8"/>
        <v>0</v>
      </c>
      <c r="G123" s="98">
        <f t="shared" si="9"/>
        <v>0</v>
      </c>
      <c r="L123" s="39" t="s">
        <v>156</v>
      </c>
      <c r="M123" s="20"/>
    </row>
    <row r="124" spans="1:14" x14ac:dyDescent="0.35">
      <c r="A124" s="22" t="s">
        <v>170</v>
      </c>
      <c r="B124" s="39" t="s">
        <v>156</v>
      </c>
      <c r="C124" s="211">
        <v>0</v>
      </c>
      <c r="D124" s="211">
        <f t="shared" si="10"/>
        <v>0</v>
      </c>
      <c r="E124" s="39"/>
      <c r="F124" s="98">
        <f t="shared" si="8"/>
        <v>0</v>
      </c>
      <c r="G124" s="98">
        <f t="shared" si="9"/>
        <v>0</v>
      </c>
      <c r="L124" s="18" t="s">
        <v>962</v>
      </c>
      <c r="M124" s="20"/>
    </row>
    <row r="125" spans="1:14" x14ac:dyDescent="0.35">
      <c r="A125" s="22" t="s">
        <v>172</v>
      </c>
      <c r="B125" s="18" t="s">
        <v>962</v>
      </c>
      <c r="C125" s="211">
        <v>0</v>
      </c>
      <c r="D125" s="211">
        <f t="shared" si="10"/>
        <v>0</v>
      </c>
      <c r="E125" s="39"/>
      <c r="F125" s="98">
        <f t="shared" si="8"/>
        <v>0</v>
      </c>
      <c r="G125" s="98">
        <f t="shared" si="9"/>
        <v>0</v>
      </c>
      <c r="L125" s="39" t="s">
        <v>171</v>
      </c>
      <c r="M125" s="20"/>
    </row>
    <row r="126" spans="1:14" x14ac:dyDescent="0.35">
      <c r="A126" s="22" t="s">
        <v>174</v>
      </c>
      <c r="B126" s="39" t="s">
        <v>171</v>
      </c>
      <c r="C126" s="211">
        <v>0</v>
      </c>
      <c r="D126" s="211">
        <f t="shared" si="10"/>
        <v>0</v>
      </c>
      <c r="E126" s="39"/>
      <c r="F126" s="98">
        <f t="shared" si="8"/>
        <v>0</v>
      </c>
      <c r="G126" s="98">
        <f t="shared" si="9"/>
        <v>0</v>
      </c>
      <c r="H126" s="52"/>
      <c r="L126" s="39" t="s">
        <v>173</v>
      </c>
      <c r="M126" s="20"/>
    </row>
    <row r="127" spans="1:14" x14ac:dyDescent="0.35">
      <c r="A127" s="22" t="s">
        <v>175</v>
      </c>
      <c r="B127" s="39" t="s">
        <v>173</v>
      </c>
      <c r="C127" s="211">
        <v>0</v>
      </c>
      <c r="D127" s="211">
        <f t="shared" si="10"/>
        <v>0</v>
      </c>
      <c r="E127" s="39"/>
      <c r="F127" s="98">
        <f t="shared" si="8"/>
        <v>0</v>
      </c>
      <c r="G127" s="98">
        <f t="shared" si="9"/>
        <v>0</v>
      </c>
      <c r="H127" s="20"/>
      <c r="L127" s="39" t="s">
        <v>961</v>
      </c>
      <c r="M127" s="20"/>
    </row>
    <row r="128" spans="1:14" x14ac:dyDescent="0.35">
      <c r="A128" s="22" t="s">
        <v>963</v>
      </c>
      <c r="B128" s="39" t="s">
        <v>961</v>
      </c>
      <c r="C128" s="211">
        <v>0</v>
      </c>
      <c r="D128" s="211">
        <f t="shared" si="10"/>
        <v>0</v>
      </c>
      <c r="E128" s="39"/>
      <c r="F128" s="98">
        <f t="shared" si="8"/>
        <v>0</v>
      </c>
      <c r="G128" s="98">
        <f t="shared" si="9"/>
        <v>0</v>
      </c>
      <c r="H128" s="20"/>
      <c r="L128" s="20"/>
      <c r="M128" s="20"/>
    </row>
    <row r="129" spans="1:14" x14ac:dyDescent="0.35">
      <c r="A129" s="22" t="s">
        <v>966</v>
      </c>
      <c r="B129" s="39" t="s">
        <v>85</v>
      </c>
      <c r="C129" s="211">
        <v>0</v>
      </c>
      <c r="D129" s="211">
        <f t="shared" si="10"/>
        <v>0</v>
      </c>
      <c r="E129" s="39"/>
      <c r="F129" s="98">
        <f t="shared" si="8"/>
        <v>0</v>
      </c>
      <c r="G129" s="98">
        <f t="shared" si="9"/>
        <v>0</v>
      </c>
      <c r="H129" s="20"/>
      <c r="L129" s="20"/>
      <c r="M129" s="20"/>
    </row>
    <row r="130" spans="1:14" hidden="1" outlineLevel="1" x14ac:dyDescent="0.35">
      <c r="A130" s="22" t="s">
        <v>1076</v>
      </c>
      <c r="B130" s="56" t="s">
        <v>87</v>
      </c>
      <c r="C130" s="91">
        <f>SUM(C112:C129)</f>
        <v>832.23840399000005</v>
      </c>
      <c r="D130" s="91">
        <f>SUM(D112:D129)</f>
        <v>832.23840399000005</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1">
        <f>+C39</f>
        <v>600</v>
      </c>
      <c r="D138" s="211">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1">
        <v>0</v>
      </c>
      <c r="D139" s="211">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1">
        <v>0</v>
      </c>
      <c r="D140" s="211">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1">
        <v>0</v>
      </c>
      <c r="D141" s="211">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1">
        <v>0</v>
      </c>
      <c r="D142" s="211">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1">
        <v>0</v>
      </c>
      <c r="D143" s="211">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1">
        <v>0</v>
      </c>
      <c r="D144" s="211">
        <f t="shared" si="15"/>
        <v>0</v>
      </c>
      <c r="E144" s="39"/>
      <c r="F144" s="98">
        <f t="shared" si="13"/>
        <v>0</v>
      </c>
      <c r="G144" s="98">
        <f t="shared" si="14"/>
        <v>0</v>
      </c>
      <c r="H144" s="20"/>
      <c r="L144" s="20"/>
      <c r="M144" s="20"/>
    </row>
    <row r="145" spans="1:14" x14ac:dyDescent="0.35">
      <c r="A145" s="22" t="s">
        <v>190</v>
      </c>
      <c r="B145" s="39" t="s">
        <v>960</v>
      </c>
      <c r="C145" s="211">
        <v>0</v>
      </c>
      <c r="D145" s="211">
        <f t="shared" si="15"/>
        <v>0</v>
      </c>
      <c r="E145" s="39"/>
      <c r="F145" s="98">
        <f t="shared" si="13"/>
        <v>0</v>
      </c>
      <c r="G145" s="98">
        <f t="shared" si="14"/>
        <v>0</v>
      </c>
      <c r="H145" s="20"/>
      <c r="L145" s="20"/>
      <c r="M145" s="20"/>
      <c r="N145" s="52"/>
    </row>
    <row r="146" spans="1:14" x14ac:dyDescent="0.35">
      <c r="A146" s="22" t="s">
        <v>191</v>
      </c>
      <c r="B146" s="39" t="s">
        <v>167</v>
      </c>
      <c r="C146" s="211">
        <v>0</v>
      </c>
      <c r="D146" s="211">
        <f t="shared" si="15"/>
        <v>0</v>
      </c>
      <c r="E146" s="39"/>
      <c r="F146" s="98">
        <f t="shared" si="13"/>
        <v>0</v>
      </c>
      <c r="G146" s="98">
        <f t="shared" si="14"/>
        <v>0</v>
      </c>
      <c r="H146" s="20"/>
      <c r="L146" s="20"/>
      <c r="M146" s="20"/>
      <c r="N146" s="52"/>
    </row>
    <row r="147" spans="1:14" x14ac:dyDescent="0.35">
      <c r="A147" s="22" t="s">
        <v>192</v>
      </c>
      <c r="B147" s="22" t="s">
        <v>1075</v>
      </c>
      <c r="C147" s="211">
        <v>0</v>
      </c>
      <c r="D147" s="211">
        <f t="shared" si="15"/>
        <v>0</v>
      </c>
      <c r="F147" s="98">
        <f t="shared" si="13"/>
        <v>0</v>
      </c>
      <c r="G147" s="98">
        <f t="shared" si="14"/>
        <v>0</v>
      </c>
      <c r="H147" s="20"/>
      <c r="L147" s="20"/>
      <c r="M147" s="20"/>
      <c r="N147" s="52"/>
    </row>
    <row r="148" spans="1:14" x14ac:dyDescent="0.35">
      <c r="A148" s="22" t="s">
        <v>193</v>
      </c>
      <c r="B148" s="39" t="s">
        <v>967</v>
      </c>
      <c r="C148" s="211">
        <v>0</v>
      </c>
      <c r="D148" s="211">
        <f t="shared" si="15"/>
        <v>0</v>
      </c>
      <c r="E148" s="39"/>
      <c r="F148" s="98">
        <f t="shared" si="13"/>
        <v>0</v>
      </c>
      <c r="G148" s="98">
        <f t="shared" si="14"/>
        <v>0</v>
      </c>
      <c r="H148" s="20"/>
      <c r="L148" s="20"/>
      <c r="M148" s="20"/>
      <c r="N148" s="52"/>
    </row>
    <row r="149" spans="1:14" x14ac:dyDescent="0.35">
      <c r="A149" s="22" t="s">
        <v>194</v>
      </c>
      <c r="B149" s="39" t="s">
        <v>169</v>
      </c>
      <c r="C149" s="211">
        <v>0</v>
      </c>
      <c r="D149" s="211">
        <f t="shared" si="15"/>
        <v>0</v>
      </c>
      <c r="E149" s="39"/>
      <c r="F149" s="98">
        <f t="shared" si="13"/>
        <v>0</v>
      </c>
      <c r="G149" s="98">
        <f t="shared" si="14"/>
        <v>0</v>
      </c>
      <c r="H149" s="20"/>
      <c r="L149" s="20"/>
      <c r="M149" s="20"/>
      <c r="N149" s="52"/>
    </row>
    <row r="150" spans="1:14" x14ac:dyDescent="0.35">
      <c r="A150" s="22" t="s">
        <v>195</v>
      </c>
      <c r="B150" s="39" t="s">
        <v>156</v>
      </c>
      <c r="C150" s="211">
        <v>0</v>
      </c>
      <c r="D150" s="211">
        <f t="shared" si="15"/>
        <v>0</v>
      </c>
      <c r="E150" s="39"/>
      <c r="F150" s="98">
        <f t="shared" si="13"/>
        <v>0</v>
      </c>
      <c r="G150" s="98">
        <f t="shared" si="14"/>
        <v>0</v>
      </c>
      <c r="H150" s="20"/>
      <c r="L150" s="20"/>
      <c r="M150" s="20"/>
      <c r="N150" s="52"/>
    </row>
    <row r="151" spans="1:14" x14ac:dyDescent="0.35">
      <c r="A151" s="22" t="s">
        <v>196</v>
      </c>
      <c r="B151" s="18" t="s">
        <v>962</v>
      </c>
      <c r="C151" s="211">
        <v>0</v>
      </c>
      <c r="D151" s="211">
        <f t="shared" si="15"/>
        <v>0</v>
      </c>
      <c r="E151" s="39"/>
      <c r="F151" s="98">
        <f t="shared" si="13"/>
        <v>0</v>
      </c>
      <c r="G151" s="98">
        <f t="shared" si="14"/>
        <v>0</v>
      </c>
      <c r="H151" s="20"/>
      <c r="L151" s="20"/>
      <c r="M151" s="20"/>
      <c r="N151" s="52"/>
    </row>
    <row r="152" spans="1:14" x14ac:dyDescent="0.35">
      <c r="A152" s="22" t="s">
        <v>197</v>
      </c>
      <c r="B152" s="39" t="s">
        <v>171</v>
      </c>
      <c r="C152" s="211">
        <v>0</v>
      </c>
      <c r="D152" s="211">
        <f t="shared" si="15"/>
        <v>0</v>
      </c>
      <c r="E152" s="39"/>
      <c r="F152" s="98">
        <f t="shared" si="13"/>
        <v>0</v>
      </c>
      <c r="G152" s="98">
        <f t="shared" si="14"/>
        <v>0</v>
      </c>
      <c r="H152" s="20"/>
      <c r="L152" s="20"/>
      <c r="M152" s="20"/>
      <c r="N152" s="52"/>
    </row>
    <row r="153" spans="1:14" x14ac:dyDescent="0.35">
      <c r="A153" s="22" t="s">
        <v>198</v>
      </c>
      <c r="B153" s="39" t="s">
        <v>173</v>
      </c>
      <c r="C153" s="211">
        <v>0</v>
      </c>
      <c r="D153" s="211">
        <f t="shared" si="15"/>
        <v>0</v>
      </c>
      <c r="E153" s="39"/>
      <c r="F153" s="98">
        <f t="shared" si="13"/>
        <v>0</v>
      </c>
      <c r="G153" s="98">
        <f t="shared" si="14"/>
        <v>0</v>
      </c>
      <c r="H153" s="20"/>
      <c r="L153" s="20"/>
      <c r="M153" s="20"/>
      <c r="N153" s="52"/>
    </row>
    <row r="154" spans="1:14" x14ac:dyDescent="0.35">
      <c r="A154" s="22" t="s">
        <v>964</v>
      </c>
      <c r="B154" s="39" t="s">
        <v>961</v>
      </c>
      <c r="C154" s="211">
        <v>0</v>
      </c>
      <c r="D154" s="211">
        <f t="shared" si="15"/>
        <v>0</v>
      </c>
      <c r="E154" s="39"/>
      <c r="F154" s="98">
        <f t="shared" si="13"/>
        <v>0</v>
      </c>
      <c r="G154" s="98">
        <f t="shared" si="14"/>
        <v>0</v>
      </c>
      <c r="H154" s="20"/>
      <c r="L154" s="20"/>
      <c r="M154" s="20"/>
      <c r="N154" s="52"/>
    </row>
    <row r="155" spans="1:14" x14ac:dyDescent="0.35">
      <c r="A155" s="22" t="s">
        <v>968</v>
      </c>
      <c r="B155" s="39" t="s">
        <v>85</v>
      </c>
      <c r="C155" s="211">
        <v>0</v>
      </c>
      <c r="D155" s="211">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8">
        <v>0</v>
      </c>
      <c r="D164" s="211">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8">
        <f>+C39</f>
        <v>600</v>
      </c>
      <c r="D165" s="212">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8">
        <v>0</v>
      </c>
      <c r="D166" s="211">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8">
        <v>0</v>
      </c>
      <c r="D174" s="36"/>
      <c r="E174" s="28"/>
      <c r="F174" s="98">
        <f>IF($C$179=0,"",IF(C174="[for completion]","",C174/$C$179))</f>
        <v>0</v>
      </c>
      <c r="G174" s="48"/>
      <c r="H174" s="20"/>
      <c r="L174" s="20"/>
      <c r="M174" s="20"/>
      <c r="N174" s="52"/>
    </row>
    <row r="175" spans="1:14" ht="30.75" customHeight="1" x14ac:dyDescent="0.35">
      <c r="A175" s="22" t="s">
        <v>8</v>
      </c>
      <c r="B175" s="39" t="s">
        <v>827</v>
      </c>
      <c r="C175" s="208">
        <v>12</v>
      </c>
      <c r="E175" s="50"/>
      <c r="F175" s="98">
        <f>IF($C$179=0,"",IF(C175="[for completion]","",C175/$C$179))</f>
        <v>0.19662961151542405</v>
      </c>
      <c r="G175" s="48"/>
      <c r="H175" s="20"/>
      <c r="L175" s="20"/>
      <c r="M175" s="20"/>
      <c r="N175" s="52"/>
    </row>
    <row r="176" spans="1:14" x14ac:dyDescent="0.35">
      <c r="A176" s="22" t="s">
        <v>222</v>
      </c>
      <c r="B176" s="39" t="s">
        <v>223</v>
      </c>
      <c r="C176" s="208">
        <v>0</v>
      </c>
      <c r="E176" s="50"/>
      <c r="F176" s="98">
        <f>IF($C$179=0,"",IF(C176="[for completion]","",C176/$C$179))</f>
        <v>0</v>
      </c>
      <c r="G176" s="48"/>
      <c r="H176" s="20"/>
      <c r="L176" s="20"/>
      <c r="M176" s="20"/>
      <c r="N176" s="52"/>
    </row>
    <row r="177" spans="1:14" x14ac:dyDescent="0.35">
      <c r="A177" s="22" t="s">
        <v>224</v>
      </c>
      <c r="B177" s="39" t="s">
        <v>225</v>
      </c>
      <c r="C177" s="208">
        <f>+C56-C175-C176</f>
        <v>49.028447890000002</v>
      </c>
      <c r="E177" s="50"/>
      <c r="F177" s="98">
        <f>IF($C$179=0,"",IF(C177="[for completion]","",C177/$C$179))</f>
        <v>0.80337038848457598</v>
      </c>
      <c r="G177" s="48"/>
      <c r="H177" s="20"/>
      <c r="L177" s="20"/>
      <c r="M177" s="20"/>
      <c r="N177" s="52"/>
    </row>
    <row r="178" spans="1:14" x14ac:dyDescent="0.35">
      <c r="A178" s="22" t="s">
        <v>226</v>
      </c>
      <c r="B178" s="39" t="s">
        <v>85</v>
      </c>
      <c r="C178" s="208">
        <v>0</v>
      </c>
      <c r="E178" s="50"/>
      <c r="F178" s="98">
        <f t="shared" ref="F178:F187" si="19">IF($C$179=0,"",IF(C178="[for completion]","",C178/$C$179))</f>
        <v>0</v>
      </c>
      <c r="G178" s="48"/>
      <c r="H178" s="20"/>
      <c r="L178" s="20"/>
      <c r="M178" s="20"/>
      <c r="N178" s="52"/>
    </row>
    <row r="179" spans="1:14" x14ac:dyDescent="0.35">
      <c r="A179" s="22" t="s">
        <v>9</v>
      </c>
      <c r="B179" s="56" t="s">
        <v>87</v>
      </c>
      <c r="C179" s="93">
        <f>SUM(C174:C178)</f>
        <v>61.028447890000002</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1">
        <f>+C56</f>
        <v>61.028447890000002</v>
      </c>
      <c r="E193" s="47"/>
      <c r="F193" s="98">
        <f t="shared" ref="F193:F206" si="20">IF($C$208=0,"",IF(C193="[for completion]","",C193/$C$208))</f>
        <v>1</v>
      </c>
      <c r="G193" s="48"/>
      <c r="H193" s="20"/>
      <c r="L193" s="20"/>
      <c r="M193" s="20"/>
      <c r="N193" s="52"/>
    </row>
    <row r="194" spans="1:14" x14ac:dyDescent="0.35">
      <c r="A194" s="22" t="s">
        <v>250</v>
      </c>
      <c r="B194" s="39" t="s">
        <v>251</v>
      </c>
      <c r="C194" s="211">
        <v>0</v>
      </c>
      <c r="E194" s="50"/>
      <c r="F194" s="98">
        <f t="shared" si="20"/>
        <v>0</v>
      </c>
      <c r="G194" s="50"/>
      <c r="H194" s="20"/>
      <c r="L194" s="20"/>
      <c r="M194" s="20"/>
      <c r="N194" s="52"/>
    </row>
    <row r="195" spans="1:14" x14ac:dyDescent="0.35">
      <c r="A195" s="22" t="s">
        <v>252</v>
      </c>
      <c r="B195" s="39" t="s">
        <v>253</v>
      </c>
      <c r="C195" s="211">
        <v>0</v>
      </c>
      <c r="E195" s="50"/>
      <c r="F195" s="98">
        <f t="shared" si="20"/>
        <v>0</v>
      </c>
      <c r="G195" s="50"/>
      <c r="H195" s="20"/>
      <c r="L195" s="20"/>
      <c r="M195" s="20"/>
      <c r="N195" s="52"/>
    </row>
    <row r="196" spans="1:14" x14ac:dyDescent="0.35">
      <c r="A196" s="22" t="s">
        <v>254</v>
      </c>
      <c r="B196" s="39" t="s">
        <v>255</v>
      </c>
      <c r="C196" s="211">
        <v>0</v>
      </c>
      <c r="E196" s="50"/>
      <c r="F196" s="98">
        <f t="shared" si="20"/>
        <v>0</v>
      </c>
      <c r="G196" s="50"/>
      <c r="H196" s="20"/>
      <c r="L196" s="20"/>
      <c r="M196" s="20"/>
      <c r="N196" s="52"/>
    </row>
    <row r="197" spans="1:14" x14ac:dyDescent="0.35">
      <c r="A197" s="22" t="s">
        <v>256</v>
      </c>
      <c r="B197" s="39" t="s">
        <v>257</v>
      </c>
      <c r="C197" s="211">
        <v>0</v>
      </c>
      <c r="E197" s="50"/>
      <c r="F197" s="98">
        <f t="shared" si="20"/>
        <v>0</v>
      </c>
      <c r="G197" s="50"/>
      <c r="H197" s="20"/>
      <c r="L197" s="20"/>
      <c r="M197" s="20"/>
      <c r="N197" s="52"/>
    </row>
    <row r="198" spans="1:14" x14ac:dyDescent="0.35">
      <c r="A198" s="22" t="s">
        <v>258</v>
      </c>
      <c r="B198" s="39" t="s">
        <v>259</v>
      </c>
      <c r="C198" s="211">
        <v>0</v>
      </c>
      <c r="E198" s="50"/>
      <c r="F198" s="98">
        <f t="shared" si="20"/>
        <v>0</v>
      </c>
      <c r="G198" s="50"/>
      <c r="H198" s="20"/>
      <c r="L198" s="20"/>
      <c r="M198" s="20"/>
      <c r="N198" s="52"/>
    </row>
    <row r="199" spans="1:14" x14ac:dyDescent="0.35">
      <c r="A199" s="22" t="s">
        <v>260</v>
      </c>
      <c r="B199" s="39" t="s">
        <v>261</v>
      </c>
      <c r="C199" s="211">
        <v>0</v>
      </c>
      <c r="E199" s="50"/>
      <c r="F199" s="98">
        <f t="shared" si="20"/>
        <v>0</v>
      </c>
      <c r="G199" s="50"/>
      <c r="H199" s="20"/>
      <c r="L199" s="20"/>
      <c r="M199" s="20"/>
      <c r="N199" s="52"/>
    </row>
    <row r="200" spans="1:14" x14ac:dyDescent="0.35">
      <c r="A200" s="22" t="s">
        <v>262</v>
      </c>
      <c r="B200" s="39" t="s">
        <v>11</v>
      </c>
      <c r="C200" s="211">
        <v>0</v>
      </c>
      <c r="E200" s="50"/>
      <c r="F200" s="98">
        <f t="shared" si="20"/>
        <v>0</v>
      </c>
      <c r="G200" s="50"/>
      <c r="H200" s="20"/>
      <c r="L200" s="20"/>
      <c r="M200" s="20"/>
      <c r="N200" s="52"/>
    </row>
    <row r="201" spans="1:14" x14ac:dyDescent="0.35">
      <c r="A201" s="22" t="s">
        <v>263</v>
      </c>
      <c r="B201" s="39" t="s">
        <v>264</v>
      </c>
      <c r="C201" s="211">
        <v>0</v>
      </c>
      <c r="E201" s="50"/>
      <c r="F201" s="98">
        <f t="shared" si="20"/>
        <v>0</v>
      </c>
      <c r="G201" s="50"/>
      <c r="H201" s="20"/>
      <c r="L201" s="20"/>
      <c r="M201" s="20"/>
      <c r="N201" s="52"/>
    </row>
    <row r="202" spans="1:14" x14ac:dyDescent="0.35">
      <c r="A202" s="22" t="s">
        <v>265</v>
      </c>
      <c r="B202" s="39" t="s">
        <v>266</v>
      </c>
      <c r="C202" s="211">
        <v>0</v>
      </c>
      <c r="E202" s="50"/>
      <c r="F202" s="98">
        <f t="shared" si="20"/>
        <v>0</v>
      </c>
      <c r="G202" s="50"/>
      <c r="H202" s="20"/>
      <c r="L202" s="20"/>
      <c r="M202" s="20"/>
      <c r="N202" s="52"/>
    </row>
    <row r="203" spans="1:14" x14ac:dyDescent="0.35">
      <c r="A203" s="22" t="s">
        <v>267</v>
      </c>
      <c r="B203" s="39" t="s">
        <v>268</v>
      </c>
      <c r="C203" s="211">
        <v>0</v>
      </c>
      <c r="E203" s="50"/>
      <c r="F203" s="98">
        <f t="shared" si="20"/>
        <v>0</v>
      </c>
      <c r="G203" s="50"/>
      <c r="H203" s="20"/>
      <c r="L203" s="20"/>
      <c r="M203" s="20"/>
      <c r="N203" s="52"/>
    </row>
    <row r="204" spans="1:14" x14ac:dyDescent="0.35">
      <c r="A204" s="22" t="s">
        <v>269</v>
      </c>
      <c r="B204" s="39" t="s">
        <v>270</v>
      </c>
      <c r="C204" s="211">
        <v>0</v>
      </c>
      <c r="E204" s="50"/>
      <c r="F204" s="98">
        <f t="shared" si="20"/>
        <v>0</v>
      </c>
      <c r="G204" s="50"/>
      <c r="H204" s="20"/>
      <c r="L204" s="20"/>
      <c r="M204" s="20"/>
      <c r="N204" s="52"/>
    </row>
    <row r="205" spans="1:14" x14ac:dyDescent="0.35">
      <c r="A205" s="22" t="s">
        <v>271</v>
      </c>
      <c r="B205" s="39" t="s">
        <v>272</v>
      </c>
      <c r="C205" s="211">
        <v>0</v>
      </c>
      <c r="E205" s="50"/>
      <c r="F205" s="98">
        <f t="shared" si="20"/>
        <v>0</v>
      </c>
      <c r="G205" s="50"/>
      <c r="H205" s="20"/>
      <c r="L205" s="20"/>
      <c r="M205" s="20"/>
      <c r="N205" s="52"/>
    </row>
    <row r="206" spans="1:14" x14ac:dyDescent="0.35">
      <c r="A206" s="22" t="s">
        <v>273</v>
      </c>
      <c r="B206" s="39" t="s">
        <v>85</v>
      </c>
      <c r="C206" s="211">
        <v>0</v>
      </c>
      <c r="E206" s="50"/>
      <c r="F206" s="98">
        <f t="shared" si="20"/>
        <v>0</v>
      </c>
      <c r="G206" s="50"/>
      <c r="H206" s="20"/>
      <c r="L206" s="20"/>
      <c r="M206" s="20"/>
      <c r="N206" s="52"/>
    </row>
    <row r="207" spans="1:14" x14ac:dyDescent="0.35">
      <c r="A207" s="22" t="s">
        <v>274</v>
      </c>
      <c r="B207" s="49" t="s">
        <v>275</v>
      </c>
      <c r="C207" s="211">
        <f>+SUM(C193:C195)</f>
        <v>61.028447890000002</v>
      </c>
      <c r="E207" s="50"/>
      <c r="F207" s="98"/>
      <c r="G207" s="50"/>
      <c r="H207" s="20"/>
      <c r="L207" s="20"/>
      <c r="M207" s="20"/>
      <c r="N207" s="52"/>
    </row>
    <row r="208" spans="1:14" x14ac:dyDescent="0.35">
      <c r="A208" s="22" t="s">
        <v>276</v>
      </c>
      <c r="B208" s="56" t="s">
        <v>87</v>
      </c>
      <c r="C208" s="93">
        <f>SUM(C193:C206)</f>
        <v>61.028447890000002</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1">
        <f>+C179</f>
        <v>61.028447890000002</v>
      </c>
      <c r="E217" s="60"/>
      <c r="F217" s="98">
        <f>IF($C$38=0,"",IF(C217="[for completion]","",IF(C217="","",C217/$C$38)))</f>
        <v>7.3330487511044137E-2</v>
      </c>
      <c r="G217" s="98">
        <f>IF($C$39=0,"",IF(C217="[for completion]","",IF(C217="","",C217/$C$39)))</f>
        <v>0.10171407981666668</v>
      </c>
      <c r="H217" s="20"/>
      <c r="L217" s="20"/>
      <c r="M217" s="20"/>
      <c r="N217" s="52"/>
    </row>
    <row r="218" spans="1:14" x14ac:dyDescent="0.35">
      <c r="A218" s="22" t="s">
        <v>287</v>
      </c>
      <c r="B218" s="18" t="s">
        <v>288</v>
      </c>
      <c r="C218" s="211">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1">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61.028447890000002</v>
      </c>
      <c r="E220" s="60"/>
      <c r="F220" s="89">
        <f>SUM(F217:F219)</f>
        <v>7.3330487511044137E-2</v>
      </c>
      <c r="G220" s="89">
        <f>SUM(G217:G219)</f>
        <v>0.10171407981666668</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0"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6" t="s">
        <v>656</v>
      </c>
      <c r="E231" s="39"/>
      <c r="H231" s="20"/>
      <c r="L231" s="20"/>
      <c r="M231" s="20"/>
    </row>
    <row r="232" spans="1:14" x14ac:dyDescent="0.35">
      <c r="A232" s="22" t="s">
        <v>302</v>
      </c>
      <c r="B232" s="1" t="s">
        <v>303</v>
      </c>
      <c r="C232" s="206" t="s">
        <v>656</v>
      </c>
      <c r="E232" s="39"/>
      <c r="H232" s="20"/>
      <c r="L232" s="20"/>
      <c r="M232" s="20"/>
    </row>
    <row r="233" spans="1:14" x14ac:dyDescent="0.35">
      <c r="A233" s="22" t="s">
        <v>304</v>
      </c>
      <c r="B233" s="1" t="s">
        <v>305</v>
      </c>
      <c r="C233" s="206"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6" t="s">
        <v>656</v>
      </c>
      <c r="G241"/>
      <c r="H241" s="20"/>
      <c r="K241"/>
      <c r="L241"/>
      <c r="M241"/>
      <c r="N241"/>
    </row>
    <row r="242" spans="1:14" hidden="1" outlineLevel="1" x14ac:dyDescent="0.35">
      <c r="A242" s="22" t="s">
        <v>1014</v>
      </c>
      <c r="B242" s="22" t="s">
        <v>1109</v>
      </c>
      <c r="C242" s="206" t="s">
        <v>656</v>
      </c>
      <c r="G242"/>
      <c r="H242" s="20"/>
      <c r="K242"/>
      <c r="L242"/>
      <c r="M242"/>
      <c r="N242"/>
    </row>
    <row r="243" spans="1:14" ht="29" hidden="1" outlineLevel="1" x14ac:dyDescent="0.35">
      <c r="A243" s="22" t="s">
        <v>1015</v>
      </c>
      <c r="B243" s="22" t="s">
        <v>1116</v>
      </c>
      <c r="C243" s="206"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6"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3"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6">
        <v>0</v>
      </c>
      <c r="H312" s="20"/>
      <c r="I312" s="45"/>
      <c r="J312" s="63"/>
      <c r="N312" s="52"/>
    </row>
    <row r="313" spans="1:14" outlineLevel="1" x14ac:dyDescent="0.35">
      <c r="A313" s="22" t="s">
        <v>1094</v>
      </c>
      <c r="B313" s="45" t="s">
        <v>1072</v>
      </c>
      <c r="C313" s="206" t="s">
        <v>1193</v>
      </c>
      <c r="H313" s="20"/>
      <c r="I313" s="45"/>
      <c r="J313" s="63"/>
      <c r="N313" s="52"/>
    </row>
    <row r="314" spans="1:14" outlineLevel="1" x14ac:dyDescent="0.35">
      <c r="A314" s="22" t="s">
        <v>1095</v>
      </c>
      <c r="B314" s="45" t="s">
        <v>1073</v>
      </c>
      <c r="C314" s="206">
        <v>0</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4" t="s">
        <v>1161</v>
      </c>
      <c r="H321" s="20"/>
      <c r="I321" s="52"/>
      <c r="J321" s="52"/>
      <c r="K321" s="52"/>
      <c r="L321" s="52"/>
      <c r="M321" s="52"/>
      <c r="N321" s="52"/>
    </row>
    <row r="322" spans="1:14" outlineLevel="1" x14ac:dyDescent="0.35">
      <c r="A322" s="22" t="s">
        <v>337</v>
      </c>
      <c r="B322" s="37" t="s">
        <v>338</v>
      </c>
      <c r="C322" s="214" t="s">
        <v>1161</v>
      </c>
      <c r="H322" s="20"/>
      <c r="I322" s="52"/>
      <c r="J322" s="52"/>
      <c r="K322" s="52"/>
      <c r="L322" s="52"/>
      <c r="M322" s="52"/>
      <c r="N322" s="52"/>
    </row>
    <row r="323" spans="1:14" outlineLevel="1" x14ac:dyDescent="0.35">
      <c r="A323" s="22" t="s">
        <v>339</v>
      </c>
      <c r="B323" s="37" t="s">
        <v>340</v>
      </c>
      <c r="C323" s="214" t="s">
        <v>1150</v>
      </c>
      <c r="H323" s="20"/>
      <c r="I323" s="52"/>
      <c r="J323" s="52"/>
      <c r="K323" s="52"/>
      <c r="L323" s="52"/>
      <c r="M323" s="52"/>
      <c r="N323" s="52"/>
    </row>
    <row r="324" spans="1:14" outlineLevel="1" x14ac:dyDescent="0.35">
      <c r="A324" s="22" t="s">
        <v>341</v>
      </c>
      <c r="B324" s="37" t="s">
        <v>342</v>
      </c>
      <c r="C324" s="206" t="s">
        <v>1150</v>
      </c>
      <c r="H324" s="20"/>
      <c r="I324" s="52"/>
      <c r="J324" s="52"/>
      <c r="K324" s="52"/>
      <c r="L324" s="52"/>
      <c r="M324" s="52"/>
      <c r="N324" s="52"/>
    </row>
    <row r="325" spans="1:14" outlineLevel="1" x14ac:dyDescent="0.35">
      <c r="A325" s="22" t="s">
        <v>343</v>
      </c>
      <c r="B325" s="37" t="s">
        <v>344</v>
      </c>
      <c r="C325" s="206" t="s">
        <v>656</v>
      </c>
      <c r="H325" s="20"/>
      <c r="I325" s="52"/>
      <c r="J325" s="52"/>
      <c r="K325" s="52"/>
      <c r="L325" s="52"/>
      <c r="M325" s="52"/>
      <c r="N325" s="52"/>
    </row>
    <row r="326" spans="1:14" outlineLevel="1" x14ac:dyDescent="0.35">
      <c r="A326" s="22" t="s">
        <v>345</v>
      </c>
      <c r="B326" s="37" t="s">
        <v>346</v>
      </c>
      <c r="C326" s="206" t="s">
        <v>1150</v>
      </c>
      <c r="H326" s="20"/>
      <c r="I326" s="52"/>
      <c r="J326" s="52"/>
      <c r="K326" s="52"/>
      <c r="L326" s="52"/>
      <c r="M326" s="52"/>
      <c r="N326" s="52"/>
    </row>
    <row r="327" spans="1:14" outlineLevel="1" x14ac:dyDescent="0.35">
      <c r="A327" s="22" t="s">
        <v>347</v>
      </c>
      <c r="B327" s="37" t="s">
        <v>348</v>
      </c>
      <c r="C327" s="206" t="s">
        <v>656</v>
      </c>
      <c r="H327" s="20"/>
      <c r="I327" s="52"/>
      <c r="J327" s="52"/>
      <c r="K327" s="52"/>
      <c r="L327" s="52"/>
      <c r="M327" s="52"/>
      <c r="N327" s="52"/>
    </row>
    <row r="328" spans="1:14" outlineLevel="1" x14ac:dyDescent="0.35">
      <c r="A328" s="22" t="s">
        <v>349</v>
      </c>
      <c r="B328" s="37" t="s">
        <v>350</v>
      </c>
      <c r="C328" s="206" t="s">
        <v>656</v>
      </c>
      <c r="H328" s="20"/>
      <c r="I328" s="52"/>
      <c r="J328" s="52"/>
      <c r="K328" s="52"/>
      <c r="L328" s="52"/>
      <c r="M328" s="52"/>
      <c r="N328" s="52"/>
    </row>
    <row r="329" spans="1:14" outlineLevel="1" x14ac:dyDescent="0.35">
      <c r="A329" s="22" t="s">
        <v>351</v>
      </c>
      <c r="B329" s="37" t="s">
        <v>352</v>
      </c>
      <c r="C329" s="206"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5"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6">
        <v>486</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1">
        <v>1586.85176</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7" t="s">
        <v>1162</v>
      </c>
      <c r="C22" s="211">
        <v>1.7697878500000002</v>
      </c>
      <c r="D22" s="206">
        <v>82</v>
      </c>
      <c r="E22" s="39"/>
      <c r="F22" s="98">
        <f>IF($C$37=0,"",IF(C22="[for completion]","",C22/$C$37))</f>
        <v>2.2948197647107635E-3</v>
      </c>
      <c r="G22" s="98">
        <f>IF($D$37=0,"",IF(D22="[for completion]","",D22/$D$37))</f>
        <v>0.16872427983539096</v>
      </c>
      <c r="H22"/>
      <c r="I22" s="39"/>
      <c r="L22" s="39"/>
      <c r="M22" s="48"/>
      <c r="N22" s="48"/>
    </row>
    <row r="23" spans="1:14" x14ac:dyDescent="0.35">
      <c r="A23" s="22" t="s">
        <v>451</v>
      </c>
      <c r="B23" s="207" t="s">
        <v>1163</v>
      </c>
      <c r="C23" s="211">
        <v>4.2011961399999995</v>
      </c>
      <c r="D23" s="206">
        <v>57</v>
      </c>
      <c r="E23" s="39"/>
      <c r="F23" s="98">
        <f t="shared" ref="F23:F36" si="0">IF($C$37=0,"",IF(C23="[for completion]","",C23/$C$37))</f>
        <v>5.4475387756213632E-3</v>
      </c>
      <c r="G23" s="98">
        <f t="shared" ref="G23:G36" si="1">IF($D$37=0,"",IF(D23="[for completion]","",D23/$D$37))</f>
        <v>0.11728395061728394</v>
      </c>
      <c r="H23"/>
      <c r="I23" s="39"/>
      <c r="L23" s="39"/>
      <c r="M23" s="48"/>
      <c r="N23" s="48"/>
    </row>
    <row r="24" spans="1:14" x14ac:dyDescent="0.35">
      <c r="A24" s="22" t="s">
        <v>452</v>
      </c>
      <c r="B24" s="207" t="s">
        <v>1164</v>
      </c>
      <c r="C24" s="211">
        <v>3.4012579999999999</v>
      </c>
      <c r="D24" s="206">
        <v>27</v>
      </c>
      <c r="F24" s="98">
        <f t="shared" si="0"/>
        <v>4.4102879807207404E-3</v>
      </c>
      <c r="G24" s="98">
        <f t="shared" si="1"/>
        <v>5.5555555555555552E-2</v>
      </c>
      <c r="H24"/>
      <c r="I24" s="39"/>
      <c r="M24" s="48"/>
      <c r="N24" s="48"/>
    </row>
    <row r="25" spans="1:14" x14ac:dyDescent="0.35">
      <c r="A25" s="22" t="s">
        <v>453</v>
      </c>
      <c r="B25" s="207" t="s">
        <v>1165</v>
      </c>
      <c r="C25" s="211">
        <v>4.3560954199999999</v>
      </c>
      <c r="D25" s="206">
        <v>25</v>
      </c>
      <c r="E25" s="59"/>
      <c r="F25" s="98">
        <f t="shared" si="0"/>
        <v>5.6483910581610289E-3</v>
      </c>
      <c r="G25" s="98">
        <f t="shared" si="1"/>
        <v>5.1440329218106998E-2</v>
      </c>
      <c r="H25"/>
      <c r="I25" s="39"/>
      <c r="L25" s="59"/>
      <c r="M25" s="48"/>
      <c r="N25" s="48"/>
    </row>
    <row r="26" spans="1:14" x14ac:dyDescent="0.35">
      <c r="A26" s="22" t="s">
        <v>454</v>
      </c>
      <c r="B26" s="207" t="s">
        <v>1166</v>
      </c>
      <c r="C26" s="211">
        <v>3.8045863999999998</v>
      </c>
      <c r="D26" s="206">
        <v>17</v>
      </c>
      <c r="E26" s="59"/>
      <c r="F26" s="98">
        <f t="shared" si="0"/>
        <v>4.9332692996337212E-3</v>
      </c>
      <c r="G26" s="98">
        <f t="shared" si="1"/>
        <v>3.4979423868312758E-2</v>
      </c>
      <c r="H26"/>
      <c r="I26" s="39"/>
      <c r="L26" s="59"/>
      <c r="M26" s="48"/>
      <c r="N26" s="48"/>
    </row>
    <row r="27" spans="1:14" x14ac:dyDescent="0.35">
      <c r="A27" s="22" t="s">
        <v>455</v>
      </c>
      <c r="B27" s="207" t="s">
        <v>1167</v>
      </c>
      <c r="C27" s="211">
        <v>10.926658710000002</v>
      </c>
      <c r="D27" s="206">
        <v>36</v>
      </c>
      <c r="E27" s="59"/>
      <c r="F27" s="98">
        <f t="shared" si="0"/>
        <v>1.4168202346940632E-2</v>
      </c>
      <c r="G27" s="98">
        <f t="shared" si="1"/>
        <v>7.407407407407407E-2</v>
      </c>
      <c r="H27"/>
      <c r="I27" s="39"/>
      <c r="L27" s="59"/>
      <c r="M27" s="48"/>
      <c r="N27" s="48"/>
    </row>
    <row r="28" spans="1:14" x14ac:dyDescent="0.35">
      <c r="A28" s="22" t="s">
        <v>456</v>
      </c>
      <c r="B28" s="207" t="s">
        <v>1168</v>
      </c>
      <c r="C28" s="211">
        <v>8.84077263</v>
      </c>
      <c r="D28" s="206">
        <v>22</v>
      </c>
      <c r="E28" s="59"/>
      <c r="F28" s="98">
        <f t="shared" si="0"/>
        <v>1.1463509463373225E-2</v>
      </c>
      <c r="G28" s="98">
        <f t="shared" si="1"/>
        <v>4.5267489711934158E-2</v>
      </c>
      <c r="H28"/>
      <c r="I28" s="39"/>
      <c r="L28" s="59"/>
      <c r="M28" s="48"/>
      <c r="N28" s="48"/>
    </row>
    <row r="29" spans="1:14" x14ac:dyDescent="0.35">
      <c r="A29" s="22" t="s">
        <v>457</v>
      </c>
      <c r="B29" s="207" t="s">
        <v>1169</v>
      </c>
      <c r="C29" s="211">
        <v>9.5352513000000005</v>
      </c>
      <c r="D29" s="206">
        <v>19</v>
      </c>
      <c r="E29" s="59"/>
      <c r="F29" s="98">
        <f t="shared" si="0"/>
        <v>1.236401478557105E-2</v>
      </c>
      <c r="G29" s="98">
        <f t="shared" si="1"/>
        <v>3.9094650205761319E-2</v>
      </c>
      <c r="H29"/>
      <c r="I29" s="39"/>
      <c r="L29" s="59"/>
      <c r="M29" s="48"/>
      <c r="N29" s="48"/>
    </row>
    <row r="30" spans="1:14" x14ac:dyDescent="0.35">
      <c r="A30" s="22" t="s">
        <v>458</v>
      </c>
      <c r="B30" s="207" t="s">
        <v>1170</v>
      </c>
      <c r="C30" s="211">
        <v>26.450147059999999</v>
      </c>
      <c r="D30" s="206">
        <v>42</v>
      </c>
      <c r="E30" s="59"/>
      <c r="F30" s="98">
        <f t="shared" si="0"/>
        <v>3.4296947090463006E-2</v>
      </c>
      <c r="G30" s="98">
        <f t="shared" si="1"/>
        <v>8.6419753086419748E-2</v>
      </c>
      <c r="H30"/>
      <c r="I30" s="39"/>
      <c r="L30" s="59"/>
      <c r="M30" s="48"/>
      <c r="N30" s="48"/>
    </row>
    <row r="31" spans="1:14" x14ac:dyDescent="0.35">
      <c r="A31" s="22" t="s">
        <v>459</v>
      </c>
      <c r="B31" s="207" t="s">
        <v>1171</v>
      </c>
      <c r="C31" s="211">
        <v>24.36450962</v>
      </c>
      <c r="D31" s="206">
        <v>28</v>
      </c>
      <c r="E31" s="59"/>
      <c r="F31" s="98">
        <f t="shared" si="0"/>
        <v>3.1592576609372432E-2</v>
      </c>
      <c r="G31" s="98">
        <f t="shared" si="1"/>
        <v>5.7613168724279837E-2</v>
      </c>
      <c r="H31"/>
      <c r="I31" s="39"/>
      <c r="L31" s="59"/>
      <c r="M31" s="48"/>
      <c r="N31" s="48"/>
    </row>
    <row r="32" spans="1:14" x14ac:dyDescent="0.35">
      <c r="A32" s="22" t="s">
        <v>460</v>
      </c>
      <c r="B32" s="207" t="s">
        <v>1172</v>
      </c>
      <c r="C32" s="211">
        <v>65.60418104</v>
      </c>
      <c r="D32" s="206">
        <v>46</v>
      </c>
      <c r="E32" s="59"/>
      <c r="F32" s="98">
        <f t="shared" si="0"/>
        <v>8.5066563937737011E-2</v>
      </c>
      <c r="G32" s="98">
        <f t="shared" si="1"/>
        <v>9.4650205761316872E-2</v>
      </c>
      <c r="H32"/>
      <c r="I32" s="39"/>
      <c r="L32" s="59"/>
      <c r="M32" s="48"/>
      <c r="N32" s="48"/>
    </row>
    <row r="33" spans="1:14" x14ac:dyDescent="0.35">
      <c r="A33" s="22" t="s">
        <v>461</v>
      </c>
      <c r="B33" s="207" t="s">
        <v>1173</v>
      </c>
      <c r="C33" s="211">
        <v>299.78251024000002</v>
      </c>
      <c r="D33" s="206">
        <v>71</v>
      </c>
      <c r="E33" s="59"/>
      <c r="F33" s="98">
        <f t="shared" si="0"/>
        <v>0.38871711635570266</v>
      </c>
      <c r="G33" s="98">
        <f t="shared" si="1"/>
        <v>0.14609053497942387</v>
      </c>
      <c r="H33"/>
      <c r="I33" s="39"/>
      <c r="L33" s="59"/>
      <c r="M33" s="48"/>
      <c r="N33" s="48"/>
    </row>
    <row r="34" spans="1:14" x14ac:dyDescent="0.35">
      <c r="A34" s="22" t="s">
        <v>462</v>
      </c>
      <c r="B34" s="207" t="s">
        <v>1174</v>
      </c>
      <c r="C34" s="211">
        <v>128.20104358</v>
      </c>
      <c r="D34" s="206">
        <v>9</v>
      </c>
      <c r="E34" s="59"/>
      <c r="F34" s="98">
        <f t="shared" si="0"/>
        <v>0.16623364696730736</v>
      </c>
      <c r="G34" s="98">
        <f t="shared" si="1"/>
        <v>1.8518518518518517E-2</v>
      </c>
      <c r="H34"/>
      <c r="I34" s="39"/>
      <c r="L34" s="59"/>
      <c r="M34" s="48"/>
      <c r="N34" s="48"/>
    </row>
    <row r="35" spans="1:14" x14ac:dyDescent="0.35">
      <c r="A35" s="22" t="s">
        <v>463</v>
      </c>
      <c r="B35" s="207" t="s">
        <v>1175</v>
      </c>
      <c r="C35" s="211">
        <v>113.43124729</v>
      </c>
      <c r="D35" s="206">
        <v>4</v>
      </c>
      <c r="E35" s="59"/>
      <c r="F35" s="98">
        <f t="shared" si="0"/>
        <v>0.14708218740279305</v>
      </c>
      <c r="G35" s="98">
        <f t="shared" si="1"/>
        <v>8.23045267489712E-3</v>
      </c>
      <c r="H35"/>
      <c r="I35" s="39"/>
      <c r="L35" s="59"/>
      <c r="M35" s="48"/>
      <c r="N35" s="48"/>
    </row>
    <row r="36" spans="1:14" x14ac:dyDescent="0.35">
      <c r="A36" s="22" t="s">
        <v>464</v>
      </c>
      <c r="B36" s="207" t="s">
        <v>1176</v>
      </c>
      <c r="C36" s="211">
        <v>66.540710820000001</v>
      </c>
      <c r="D36" s="206">
        <v>1</v>
      </c>
      <c r="E36" s="59"/>
      <c r="F36" s="98">
        <f t="shared" si="0"/>
        <v>8.628092816189202E-2</v>
      </c>
      <c r="G36" s="98">
        <f t="shared" si="1"/>
        <v>2.05761316872428E-3</v>
      </c>
      <c r="H36"/>
      <c r="I36" s="39"/>
      <c r="L36" s="59"/>
      <c r="M36" s="48"/>
      <c r="N36" s="48"/>
    </row>
    <row r="37" spans="1:14" x14ac:dyDescent="0.35">
      <c r="A37" s="22" t="s">
        <v>465</v>
      </c>
      <c r="B37" s="49" t="s">
        <v>87</v>
      </c>
      <c r="C37" s="93">
        <f>SUM(C22:C36)</f>
        <v>771.2099561</v>
      </c>
      <c r="D37" s="47">
        <f>SUM(D22:D36)</f>
        <v>486</v>
      </c>
      <c r="E37" s="59"/>
      <c r="F37" s="99">
        <f>SUM(F22:F36)</f>
        <v>1</v>
      </c>
      <c r="G37" s="99">
        <f>SUM(G22:G36)</f>
        <v>0.99999999999999978</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1">
        <f>+C37-C40</f>
        <v>724.13495609999995</v>
      </c>
      <c r="E39" s="68"/>
      <c r="F39" s="98">
        <f>IF($C$42=0,"",IF(C39="[for completion]","",C39/$C$42))</f>
        <v>0.93895955358504735</v>
      </c>
      <c r="G39" s="47"/>
      <c r="H39"/>
      <c r="I39" s="39"/>
      <c r="L39" s="68"/>
      <c r="M39" s="48"/>
      <c r="N39" s="47"/>
    </row>
    <row r="40" spans="1:14" x14ac:dyDescent="0.35">
      <c r="A40" s="22" t="s">
        <v>469</v>
      </c>
      <c r="B40" s="39" t="s">
        <v>470</v>
      </c>
      <c r="C40" s="211">
        <v>47.075000000000003</v>
      </c>
      <c r="E40" s="68"/>
      <c r="F40" s="98">
        <f>IF($C$42=0,"",IF(C40="[for completion]","",C40/$C$42))</f>
        <v>6.1040446414952605E-2</v>
      </c>
      <c r="G40" s="47"/>
      <c r="H40"/>
      <c r="I40" s="39"/>
      <c r="L40" s="68"/>
      <c r="M40" s="48"/>
      <c r="N40" s="47"/>
    </row>
    <row r="41" spans="1:14" x14ac:dyDescent="0.35">
      <c r="A41" s="22" t="s">
        <v>471</v>
      </c>
      <c r="B41" s="39" t="s">
        <v>85</v>
      </c>
      <c r="C41" s="211">
        <v>0</v>
      </c>
      <c r="E41" s="59"/>
      <c r="F41" s="98">
        <f>IF($C$42=0,"",IF(C41="[for completion]","",C41/$C$42))</f>
        <v>0</v>
      </c>
      <c r="G41" s="47"/>
      <c r="H41"/>
      <c r="I41" s="39"/>
      <c r="L41" s="59"/>
      <c r="M41" s="48"/>
      <c r="N41" s="47"/>
    </row>
    <row r="42" spans="1:14" x14ac:dyDescent="0.35">
      <c r="A42" s="22" t="s">
        <v>472</v>
      </c>
      <c r="B42" s="49" t="s">
        <v>87</v>
      </c>
      <c r="C42" s="93">
        <f>SUM(C39:C41)</f>
        <v>771.2099561</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7" t="s">
        <v>1177</v>
      </c>
      <c r="C104" s="88">
        <v>0.16650999999999999</v>
      </c>
      <c r="G104" s="22"/>
      <c r="H104"/>
      <c r="I104" s="39"/>
      <c r="N104" s="22"/>
    </row>
    <row r="105" spans="1:14" x14ac:dyDescent="0.35">
      <c r="A105" s="22" t="s">
        <v>533</v>
      </c>
      <c r="B105" s="207" t="s">
        <v>1178</v>
      </c>
      <c r="C105" s="88">
        <v>0.14799999999999999</v>
      </c>
      <c r="G105" s="22"/>
      <c r="H105"/>
      <c r="I105" s="39"/>
      <c r="N105" s="22"/>
    </row>
    <row r="106" spans="1:14" x14ac:dyDescent="0.35">
      <c r="A106" s="22" t="s">
        <v>534</v>
      </c>
      <c r="B106" s="207" t="s">
        <v>1179</v>
      </c>
      <c r="C106" s="88">
        <v>0.10808</v>
      </c>
      <c r="G106" s="22"/>
      <c r="H106"/>
      <c r="I106" s="39"/>
      <c r="N106" s="22"/>
    </row>
    <row r="107" spans="1:14" x14ac:dyDescent="0.35">
      <c r="A107" s="22" t="s">
        <v>535</v>
      </c>
      <c r="B107" s="207" t="s">
        <v>1180</v>
      </c>
      <c r="C107" s="88">
        <v>9.9739999999999995E-2</v>
      </c>
      <c r="G107" s="22"/>
      <c r="H107"/>
      <c r="I107" s="39"/>
      <c r="N107" s="22"/>
    </row>
    <row r="108" spans="1:14" x14ac:dyDescent="0.35">
      <c r="A108" s="22" t="s">
        <v>536</v>
      </c>
      <c r="B108" s="207" t="s">
        <v>1181</v>
      </c>
      <c r="C108" s="88">
        <v>8.5360000000000005E-2</v>
      </c>
      <c r="G108" s="22"/>
      <c r="H108"/>
      <c r="I108" s="39"/>
      <c r="N108" s="22"/>
    </row>
    <row r="109" spans="1:14" x14ac:dyDescent="0.35">
      <c r="A109" s="22" t="s">
        <v>537</v>
      </c>
      <c r="B109" s="207" t="s">
        <v>1182</v>
      </c>
      <c r="C109" s="88">
        <v>8.4919999999999995E-2</v>
      </c>
      <c r="G109" s="22"/>
      <c r="H109"/>
      <c r="I109" s="39"/>
      <c r="N109" s="22"/>
    </row>
    <row r="110" spans="1:14" x14ac:dyDescent="0.35">
      <c r="A110" s="22" t="s">
        <v>538</v>
      </c>
      <c r="B110" s="207" t="s">
        <v>1183</v>
      </c>
      <c r="C110" s="88">
        <v>8.3320000000000005E-2</v>
      </c>
      <c r="G110" s="22"/>
      <c r="H110"/>
      <c r="I110" s="39"/>
      <c r="N110" s="22"/>
    </row>
    <row r="111" spans="1:14" x14ac:dyDescent="0.35">
      <c r="A111" s="22" t="s">
        <v>539</v>
      </c>
      <c r="B111" s="207" t="s">
        <v>1184</v>
      </c>
      <c r="C111" s="88">
        <v>6.5769999999999995E-2</v>
      </c>
      <c r="G111" s="22"/>
      <c r="H111"/>
      <c r="I111" s="39"/>
      <c r="N111" s="22"/>
    </row>
    <row r="112" spans="1:14" x14ac:dyDescent="0.35">
      <c r="A112" s="22" t="s">
        <v>540</v>
      </c>
      <c r="B112" s="207" t="s">
        <v>1185</v>
      </c>
      <c r="C112" s="88">
        <v>4.8739999999999999E-2</v>
      </c>
      <c r="G112" s="22"/>
      <c r="H112"/>
      <c r="I112" s="39"/>
      <c r="N112" s="22"/>
    </row>
    <row r="113" spans="1:14" x14ac:dyDescent="0.35">
      <c r="A113" s="22" t="s">
        <v>541</v>
      </c>
      <c r="B113" s="207" t="s">
        <v>1186</v>
      </c>
      <c r="C113" s="88">
        <v>4.6769999999999999E-2</v>
      </c>
      <c r="G113" s="22"/>
      <c r="H113"/>
      <c r="I113" s="39"/>
      <c r="N113" s="22"/>
    </row>
    <row r="114" spans="1:14" x14ac:dyDescent="0.35">
      <c r="A114" s="22" t="s">
        <v>542</v>
      </c>
      <c r="B114" s="207" t="s">
        <v>1187</v>
      </c>
      <c r="C114" s="88">
        <v>3.0710000000000001E-2</v>
      </c>
      <c r="G114" s="22"/>
      <c r="H114"/>
      <c r="I114" s="39"/>
      <c r="N114" s="22"/>
    </row>
    <row r="115" spans="1:14" x14ac:dyDescent="0.35">
      <c r="A115" s="22" t="s">
        <v>543</v>
      </c>
      <c r="B115" s="207" t="s">
        <v>1188</v>
      </c>
      <c r="C115" s="88">
        <v>2.1680000000000001E-2</v>
      </c>
      <c r="G115" s="22"/>
      <c r="H115"/>
      <c r="I115" s="39"/>
      <c r="N115" s="22"/>
    </row>
    <row r="116" spans="1:14" x14ac:dyDescent="0.35">
      <c r="A116" s="22" t="s">
        <v>544</v>
      </c>
      <c r="B116" s="207" t="s">
        <v>1189</v>
      </c>
      <c r="C116" s="88">
        <v>1.043E-2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0.13911000000000001</v>
      </c>
      <c r="D130"/>
      <c r="E130"/>
      <c r="F130"/>
      <c r="G130"/>
      <c r="H130"/>
      <c r="K130"/>
      <c r="L130"/>
      <c r="M130"/>
      <c r="N130"/>
    </row>
    <row r="131" spans="1:14" x14ac:dyDescent="0.35">
      <c r="A131" s="22" t="s">
        <v>558</v>
      </c>
      <c r="B131" s="22" t="s">
        <v>424</v>
      </c>
      <c r="C131" s="88">
        <v>0.86089000000000004</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16">
        <v>5.83498691E-2</v>
      </c>
      <c r="D138" s="68"/>
      <c r="E138" s="68"/>
      <c r="F138" s="59"/>
      <c r="G138" s="47"/>
      <c r="H138"/>
      <c r="K138" s="68"/>
      <c r="L138" s="68"/>
      <c r="M138" s="59"/>
      <c r="N138" s="47"/>
    </row>
    <row r="139" spans="1:14" x14ac:dyDescent="0.35">
      <c r="A139" s="22" t="s">
        <v>565</v>
      </c>
      <c r="B139" s="22" t="s">
        <v>427</v>
      </c>
      <c r="C139" s="216">
        <v>0.1829626335</v>
      </c>
      <c r="D139" s="68"/>
      <c r="E139" s="68"/>
      <c r="F139" s="59"/>
      <c r="G139" s="47"/>
      <c r="H139"/>
      <c r="K139" s="68"/>
      <c r="L139" s="68"/>
      <c r="M139" s="59"/>
      <c r="N139" s="47"/>
    </row>
    <row r="140" spans="1:14" x14ac:dyDescent="0.35">
      <c r="A140" s="22" t="s">
        <v>566</v>
      </c>
      <c r="B140" s="22" t="s">
        <v>85</v>
      </c>
      <c r="C140" s="216">
        <v>0.75868749729999996</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8">
        <v>0</v>
      </c>
      <c r="D148" s="68"/>
      <c r="E148" s="68"/>
      <c r="F148" s="98">
        <f>IF($C$152=0,"",IF(C148="[for completion]","",C148/$C$152))</f>
        <v>0</v>
      </c>
      <c r="G148" s="47"/>
      <c r="H148"/>
      <c r="I148" s="39"/>
      <c r="K148" s="68"/>
      <c r="L148" s="68"/>
      <c r="M148" s="48"/>
      <c r="N148" s="47"/>
    </row>
    <row r="149" spans="1:14" x14ac:dyDescent="0.35">
      <c r="A149" s="22" t="s">
        <v>576</v>
      </c>
      <c r="B149" s="39" t="s">
        <v>577</v>
      </c>
      <c r="C149" s="208">
        <v>84.559672730000003</v>
      </c>
      <c r="D149" s="68"/>
      <c r="E149" s="68"/>
      <c r="F149" s="98">
        <f>IF($C$152=0,"",IF(C149="[for completion]","",C149/$C$152))</f>
        <v>0.10964546303009018</v>
      </c>
      <c r="G149" s="47"/>
      <c r="H149"/>
      <c r="I149" s="39"/>
      <c r="K149" s="68"/>
      <c r="L149" s="68"/>
      <c r="M149" s="48"/>
      <c r="N149" s="47"/>
    </row>
    <row r="150" spans="1:14" x14ac:dyDescent="0.35">
      <c r="A150" s="22" t="s">
        <v>578</v>
      </c>
      <c r="B150" s="39" t="s">
        <v>579</v>
      </c>
      <c r="C150" s="208">
        <v>620.10957254999994</v>
      </c>
      <c r="D150" s="68"/>
      <c r="E150" s="68"/>
      <c r="F150" s="98">
        <f>IF($C$152=0,"",IF(C150="[for completion]","",C150/$C$152))</f>
        <v>0.80407360880801781</v>
      </c>
      <c r="G150" s="47"/>
      <c r="H150"/>
      <c r="I150" s="39"/>
      <c r="K150" s="68"/>
      <c r="L150" s="68"/>
      <c r="M150" s="48"/>
      <c r="N150" s="47"/>
    </row>
    <row r="151" spans="1:14" ht="15" customHeight="1" x14ac:dyDescent="0.35">
      <c r="A151" s="22" t="s">
        <v>580</v>
      </c>
      <c r="B151" s="39" t="s">
        <v>581</v>
      </c>
      <c r="C151" s="208">
        <v>66.540710820000001</v>
      </c>
      <c r="D151" s="68"/>
      <c r="E151" s="68"/>
      <c r="F151" s="98">
        <f>IF($C$152=0,"",IF(C151="[for completion]","",C151/$C$152))</f>
        <v>8.6280928161892034E-2</v>
      </c>
      <c r="G151" s="47"/>
      <c r="H151"/>
      <c r="I151" s="39"/>
      <c r="K151" s="68"/>
      <c r="L151" s="68"/>
      <c r="M151" s="48"/>
      <c r="N151" s="47"/>
    </row>
    <row r="152" spans="1:14" ht="15" customHeight="1" x14ac:dyDescent="0.35">
      <c r="A152" s="22" t="s">
        <v>582</v>
      </c>
      <c r="B152" s="49" t="s">
        <v>87</v>
      </c>
      <c r="C152" s="93">
        <f>SUM(C148:C151)</f>
        <v>771.20995609999989</v>
      </c>
      <c r="D152" s="68"/>
      <c r="E152" s="68"/>
      <c r="F152" s="89">
        <f>SUM(F148:F151)</f>
        <v>1</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17">
        <v>0.43716999999999995</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4" t="s">
        <v>1088</v>
      </c>
    </row>
    <row r="7" spans="1:3" ht="29" x14ac:dyDescent="0.35">
      <c r="A7" s="1" t="s">
        <v>623</v>
      </c>
      <c r="B7" s="36" t="s">
        <v>1091</v>
      </c>
      <c r="C7" s="184" t="s">
        <v>1092</v>
      </c>
    </row>
    <row r="8" spans="1:3" ht="29" x14ac:dyDescent="0.35">
      <c r="A8" s="1" t="s">
        <v>624</v>
      </c>
      <c r="B8" s="36" t="s">
        <v>1090</v>
      </c>
      <c r="C8" s="184" t="s">
        <v>1093</v>
      </c>
    </row>
    <row r="9" spans="1:3" x14ac:dyDescent="0.35">
      <c r="A9" s="1" t="s">
        <v>625</v>
      </c>
      <c r="B9" s="36" t="s">
        <v>626</v>
      </c>
      <c r="C9" s="182" t="s">
        <v>1138</v>
      </c>
    </row>
    <row r="10" spans="1:3" ht="44.25" customHeight="1" x14ac:dyDescent="0.35">
      <c r="A10" s="1" t="s">
        <v>627</v>
      </c>
      <c r="B10" s="36" t="s">
        <v>837</v>
      </c>
      <c r="C10" s="182" t="s">
        <v>1145</v>
      </c>
    </row>
    <row r="11" spans="1:3" ht="54.75" customHeight="1" x14ac:dyDescent="0.35">
      <c r="A11" s="1" t="s">
        <v>628</v>
      </c>
      <c r="B11" s="36" t="s">
        <v>629</v>
      </c>
      <c r="C11" s="182" t="s">
        <v>1146</v>
      </c>
    </row>
    <row r="12" spans="1:3" ht="43.5" x14ac:dyDescent="0.35">
      <c r="A12" s="1" t="s">
        <v>630</v>
      </c>
      <c r="B12" s="36" t="s">
        <v>1081</v>
      </c>
      <c r="C12" s="182" t="s">
        <v>1143</v>
      </c>
    </row>
    <row r="13" spans="1:3" ht="29" customHeight="1" x14ac:dyDescent="0.35">
      <c r="A13" s="1" t="s">
        <v>632</v>
      </c>
      <c r="B13" s="36" t="s">
        <v>631</v>
      </c>
      <c r="C13" s="182" t="s">
        <v>1139</v>
      </c>
    </row>
    <row r="14" spans="1:3" x14ac:dyDescent="0.35">
      <c r="A14" s="1" t="s">
        <v>634</v>
      </c>
      <c r="B14" s="36" t="s">
        <v>633</v>
      </c>
      <c r="C14" s="182" t="s">
        <v>1144</v>
      </c>
    </row>
    <row r="15" spans="1:3" ht="29" x14ac:dyDescent="0.35">
      <c r="A15" s="1" t="s">
        <v>636</v>
      </c>
      <c r="B15" s="36" t="s">
        <v>635</v>
      </c>
      <c r="C15" s="182" t="s">
        <v>1147</v>
      </c>
    </row>
    <row r="16" spans="1:3" ht="120" customHeight="1" x14ac:dyDescent="0.35">
      <c r="A16" s="1" t="s">
        <v>638</v>
      </c>
      <c r="B16" s="36" t="s">
        <v>637</v>
      </c>
      <c r="C16" s="183" t="s">
        <v>1148</v>
      </c>
    </row>
    <row r="17" spans="1:3" ht="30" customHeight="1" x14ac:dyDescent="0.35">
      <c r="A17" s="1" t="s">
        <v>640</v>
      </c>
      <c r="B17" s="40" t="s">
        <v>639</v>
      </c>
      <c r="C17" s="183" t="s">
        <v>1140</v>
      </c>
    </row>
    <row r="18" spans="1:3" x14ac:dyDescent="0.35">
      <c r="A18" s="1" t="s">
        <v>642</v>
      </c>
      <c r="B18" s="40" t="s">
        <v>641</v>
      </c>
      <c r="C18" s="183" t="s">
        <v>1149</v>
      </c>
    </row>
    <row r="19" spans="1:3" ht="43.5" x14ac:dyDescent="0.35">
      <c r="A19" s="1" t="s">
        <v>1080</v>
      </c>
      <c r="B19" s="40" t="s">
        <v>643</v>
      </c>
      <c r="C19" s="183" t="s">
        <v>1141</v>
      </c>
    </row>
    <row r="20" spans="1:3" x14ac:dyDescent="0.35">
      <c r="A20" s="1" t="s">
        <v>1082</v>
      </c>
      <c r="B20" s="36" t="s">
        <v>1079</v>
      </c>
      <c r="C20" s="182"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1" sqref="C1"/>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34"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34"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election activeCell="J1" sqref="J1"/>
    </sheetView>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20" bestFit="1" customWidth="1"/>
    <col min="9" max="9" width="23.6328125" style="220" customWidth="1"/>
    <col min="10" max="16384" width="2.90625" style="125"/>
  </cols>
  <sheetData>
    <row r="1" spans="1:9" ht="15" customHeight="1" x14ac:dyDescent="0.35">
      <c r="A1" s="220"/>
      <c r="B1" s="124"/>
      <c r="C1" s="124"/>
      <c r="D1" s="124"/>
      <c r="E1" s="124"/>
      <c r="F1" s="124"/>
      <c r="G1" s="124"/>
      <c r="H1" s="124"/>
      <c r="I1" s="124"/>
    </row>
    <row r="2" spans="1:9" ht="15" customHeight="1" x14ac:dyDescent="0.35">
      <c r="A2" s="220"/>
      <c r="B2" s="126"/>
      <c r="C2" s="126"/>
      <c r="D2" s="126"/>
      <c r="E2" s="126"/>
      <c r="F2" s="126"/>
      <c r="G2" s="126"/>
      <c r="H2" s="185" t="s">
        <v>1135</v>
      </c>
      <c r="I2" s="127">
        <v>45657</v>
      </c>
    </row>
    <row r="3" spans="1:9" ht="15" customHeight="1" x14ac:dyDescent="0.35">
      <c r="A3" s="220"/>
      <c r="B3" s="126"/>
      <c r="C3" s="126"/>
      <c r="D3" s="126"/>
      <c r="E3" s="126"/>
      <c r="F3" s="126"/>
      <c r="G3" s="126"/>
      <c r="H3" s="185" t="s">
        <v>1136</v>
      </c>
      <c r="I3" s="186" t="s">
        <v>1137</v>
      </c>
    </row>
    <row r="4" spans="1:9" ht="15" customHeight="1" x14ac:dyDescent="0.35">
      <c r="A4" s="220"/>
      <c r="H4" s="125"/>
      <c r="I4" s="125"/>
    </row>
    <row r="5" spans="1:9" ht="15" customHeight="1" x14ac:dyDescent="0.35">
      <c r="A5" s="220"/>
      <c r="B5" s="128" t="s">
        <v>1194</v>
      </c>
      <c r="C5" s="129"/>
      <c r="D5" s="226" t="s">
        <v>1195</v>
      </c>
      <c r="E5" s="226"/>
      <c r="F5" s="226"/>
      <c r="G5" s="226" t="s">
        <v>1196</v>
      </c>
      <c r="H5" s="226"/>
      <c r="I5" s="226"/>
    </row>
    <row r="6" spans="1:9" ht="15" customHeight="1" x14ac:dyDescent="0.35">
      <c r="A6" s="220"/>
      <c r="B6" s="125" t="s">
        <v>1197</v>
      </c>
      <c r="D6" s="227" t="s">
        <v>1198</v>
      </c>
      <c r="E6" s="227"/>
      <c r="F6" s="227"/>
      <c r="G6" s="227" t="s">
        <v>1199</v>
      </c>
      <c r="H6" s="227"/>
      <c r="I6" s="227"/>
    </row>
    <row r="7" spans="1:9" ht="15" customHeight="1" x14ac:dyDescent="0.35">
      <c r="A7" s="220"/>
      <c r="B7" s="125" t="s">
        <v>1133</v>
      </c>
      <c r="D7" s="227" t="s">
        <v>1200</v>
      </c>
      <c r="E7" s="227"/>
      <c r="F7" s="227"/>
      <c r="G7" s="227" t="s">
        <v>1201</v>
      </c>
      <c r="H7" s="227"/>
      <c r="I7" s="227"/>
    </row>
    <row r="8" spans="1:9" ht="15" customHeight="1" thickBot="1" x14ac:dyDescent="0.4">
      <c r="A8" s="220"/>
      <c r="B8" s="130" t="s">
        <v>414</v>
      </c>
      <c r="C8" s="130"/>
      <c r="D8" s="230" t="s">
        <v>1202</v>
      </c>
      <c r="E8" s="230"/>
      <c r="F8" s="230"/>
      <c r="G8" s="230" t="s">
        <v>1203</v>
      </c>
      <c r="H8" s="230"/>
      <c r="I8" s="230"/>
    </row>
    <row r="9" spans="1:9" ht="15" customHeight="1" x14ac:dyDescent="0.35">
      <c r="A9" s="220"/>
      <c r="I9" s="131"/>
    </row>
    <row r="10" spans="1:9" ht="15" customHeight="1" x14ac:dyDescent="0.35">
      <c r="A10" s="220"/>
      <c r="B10" s="129" t="s">
        <v>1204</v>
      </c>
      <c r="C10" s="219"/>
      <c r="D10" s="219" t="s">
        <v>1205</v>
      </c>
      <c r="E10" s="219" t="s">
        <v>1206</v>
      </c>
      <c r="F10" s="219" t="s">
        <v>1207</v>
      </c>
      <c r="G10" s="219" t="s">
        <v>1208</v>
      </c>
      <c r="H10" s="219" t="s">
        <v>1209</v>
      </c>
      <c r="I10" s="219" t="s">
        <v>1210</v>
      </c>
    </row>
    <row r="11" spans="1:9" ht="15" customHeight="1" thickBot="1" x14ac:dyDescent="0.4">
      <c r="A11" s="220"/>
      <c r="B11" s="132" t="s">
        <v>1211</v>
      </c>
      <c r="C11" s="133"/>
      <c r="D11" s="134"/>
      <c r="E11" s="134"/>
      <c r="F11" s="134"/>
      <c r="G11" s="134"/>
      <c r="H11" s="135">
        <v>3.8226027397260269</v>
      </c>
      <c r="I11" s="136">
        <v>600000000</v>
      </c>
    </row>
    <row r="12" spans="1:9" ht="15" customHeight="1" x14ac:dyDescent="0.35">
      <c r="A12" s="220"/>
      <c r="B12" s="137" t="s">
        <v>1212</v>
      </c>
      <c r="D12" s="138"/>
      <c r="E12" s="138"/>
      <c r="F12" s="138"/>
      <c r="G12" s="138"/>
      <c r="H12" s="139"/>
      <c r="I12" s="140">
        <v>600000000</v>
      </c>
    </row>
    <row r="13" spans="1:9" ht="15" customHeight="1" x14ac:dyDescent="0.35">
      <c r="A13" s="220"/>
      <c r="B13" s="141" t="s">
        <v>1213</v>
      </c>
      <c r="D13" s="142">
        <v>44721</v>
      </c>
      <c r="E13" s="220" t="s">
        <v>1214</v>
      </c>
      <c r="F13" s="142">
        <v>46913</v>
      </c>
      <c r="G13" s="142">
        <v>47278</v>
      </c>
      <c r="H13" s="143">
        <v>3.441095890410959</v>
      </c>
      <c r="I13" s="144">
        <v>450000000</v>
      </c>
    </row>
    <row r="14" spans="1:9" ht="15" customHeight="1" thickBot="1" x14ac:dyDescent="0.4">
      <c r="A14" s="220"/>
      <c r="B14" s="141" t="s">
        <v>1215</v>
      </c>
      <c r="D14" s="142">
        <v>45278</v>
      </c>
      <c r="E14" s="220" t="s">
        <v>1214</v>
      </c>
      <c r="F14" s="142">
        <v>47470</v>
      </c>
      <c r="G14" s="142">
        <v>47835</v>
      </c>
      <c r="H14" s="143">
        <v>4.9671232876712326</v>
      </c>
      <c r="I14" s="144">
        <v>150000000</v>
      </c>
    </row>
    <row r="15" spans="1:9" ht="15" customHeight="1" thickBot="1" x14ac:dyDescent="0.4">
      <c r="A15" s="220"/>
      <c r="B15" s="145" t="s">
        <v>1216</v>
      </c>
      <c r="C15" s="145"/>
      <c r="D15" s="145"/>
      <c r="E15" s="145"/>
      <c r="F15" s="145"/>
      <c r="G15" s="145"/>
      <c r="H15" s="145"/>
      <c r="I15" s="146" t="s">
        <v>1217</v>
      </c>
    </row>
    <row r="16" spans="1:9" ht="15" customHeight="1" x14ac:dyDescent="0.35">
      <c r="A16" s="220"/>
      <c r="H16" s="147"/>
      <c r="I16" s="147"/>
    </row>
    <row r="17" spans="1:9" ht="15" customHeight="1" x14ac:dyDescent="0.35">
      <c r="A17" s="220"/>
      <c r="B17" s="129" t="s">
        <v>1218</v>
      </c>
      <c r="C17" s="219"/>
      <c r="D17" s="219"/>
      <c r="E17" s="219"/>
      <c r="F17" s="219"/>
      <c r="G17" s="219"/>
      <c r="H17" s="219" t="s">
        <v>1209</v>
      </c>
      <c r="I17" s="219" t="s">
        <v>1210</v>
      </c>
    </row>
    <row r="18" spans="1:9" ht="15" customHeight="1" x14ac:dyDescent="0.35">
      <c r="A18" s="220"/>
      <c r="B18" s="137" t="s">
        <v>1219</v>
      </c>
      <c r="C18" s="137"/>
      <c r="D18" s="137"/>
      <c r="E18" s="137"/>
      <c r="H18" s="139">
        <v>10.691666666666668</v>
      </c>
      <c r="I18" s="140">
        <v>771209956.10000002</v>
      </c>
    </row>
    <row r="19" spans="1:9" ht="15" customHeight="1" x14ac:dyDescent="0.35">
      <c r="A19" s="220"/>
      <c r="B19" s="137" t="s">
        <v>1220</v>
      </c>
      <c r="C19" s="137"/>
      <c r="D19" s="137"/>
      <c r="E19" s="137"/>
      <c r="H19" s="139">
        <v>0.89812401720837709</v>
      </c>
      <c r="I19" s="140">
        <v>61028447.890000001</v>
      </c>
    </row>
    <row r="20" spans="1:9" ht="15" customHeight="1" x14ac:dyDescent="0.35">
      <c r="A20" s="220"/>
      <c r="B20" s="141" t="s">
        <v>1221</v>
      </c>
      <c r="C20" s="141"/>
      <c r="D20" s="141"/>
      <c r="E20" s="141"/>
      <c r="H20" s="143">
        <v>5.4794520547945206E-3</v>
      </c>
      <c r="I20" s="144">
        <v>49028447.890000001</v>
      </c>
    </row>
    <row r="21" spans="1:9" ht="15" customHeight="1" x14ac:dyDescent="0.35">
      <c r="A21" s="220"/>
      <c r="B21" s="141" t="s">
        <v>1222</v>
      </c>
      <c r="C21" s="141"/>
      <c r="D21" s="141"/>
      <c r="E21" s="141"/>
      <c r="H21" s="143">
        <v>4.5452054794520551</v>
      </c>
      <c r="I21" s="144">
        <v>12000000</v>
      </c>
    </row>
    <row r="22" spans="1:9" ht="15" customHeight="1" thickBot="1" x14ac:dyDescent="0.4">
      <c r="A22" s="220"/>
      <c r="B22" s="148" t="s">
        <v>1223</v>
      </c>
      <c r="C22" s="148"/>
      <c r="D22" s="148"/>
      <c r="E22" s="148"/>
      <c r="H22" s="139">
        <v>9.9735014097216883</v>
      </c>
      <c r="I22" s="140">
        <v>832238403.99000001</v>
      </c>
    </row>
    <row r="23" spans="1:9" ht="15" hidden="1" customHeight="1" outlineLevel="1" thickBot="1" x14ac:dyDescent="0.4">
      <c r="A23" s="220"/>
      <c r="B23" s="149" t="s">
        <v>1224</v>
      </c>
      <c r="C23" s="149"/>
      <c r="D23" s="149"/>
      <c r="E23" s="149"/>
      <c r="F23" s="130"/>
      <c r="G23" s="130"/>
      <c r="H23" s="150"/>
      <c r="I23" s="235"/>
    </row>
    <row r="24" spans="1:9" ht="15" customHeight="1" collapsed="1" thickBot="1" x14ac:dyDescent="0.4">
      <c r="A24" s="220"/>
      <c r="B24" s="151" t="s">
        <v>1225</v>
      </c>
      <c r="C24" s="151"/>
      <c r="D24" s="151"/>
      <c r="E24" s="151"/>
      <c r="F24" s="236"/>
      <c r="G24" s="236"/>
      <c r="H24" s="236"/>
      <c r="I24" s="236">
        <v>0.38706400664999996</v>
      </c>
    </row>
    <row r="25" spans="1:9" ht="15" customHeight="1" thickBot="1" x14ac:dyDescent="0.4">
      <c r="A25" s="220"/>
      <c r="B25" s="151" t="s">
        <v>1226</v>
      </c>
      <c r="C25" s="151"/>
      <c r="D25" s="151"/>
      <c r="E25" s="151"/>
      <c r="F25" s="236"/>
      <c r="G25" s="236"/>
      <c r="H25" s="236"/>
      <c r="I25" s="236">
        <v>7.0000000000000007E-2</v>
      </c>
    </row>
    <row r="26" spans="1:9" ht="15" customHeight="1" thickBot="1" x14ac:dyDescent="0.4">
      <c r="A26" s="220"/>
      <c r="B26" s="151" t="s">
        <v>1227</v>
      </c>
      <c r="C26" s="151"/>
      <c r="D26" s="151"/>
      <c r="E26" s="151"/>
      <c r="F26" s="148"/>
      <c r="G26" s="148"/>
      <c r="H26" s="148"/>
      <c r="I26" s="237">
        <v>0.09</v>
      </c>
    </row>
    <row r="27" spans="1:9" ht="15" customHeight="1" thickBot="1" x14ac:dyDescent="0.3">
      <c r="A27" s="220"/>
      <c r="B27" s="157" t="s">
        <v>1228</v>
      </c>
      <c r="C27" s="157"/>
      <c r="D27" s="157"/>
      <c r="E27" s="157"/>
      <c r="F27" s="236"/>
      <c r="G27" s="236"/>
      <c r="H27" s="187"/>
      <c r="I27" s="236">
        <v>0.05</v>
      </c>
    </row>
    <row r="28" spans="1:9" ht="15" customHeight="1" x14ac:dyDescent="0.35">
      <c r="A28" s="220"/>
      <c r="H28" s="147"/>
      <c r="I28" s="147"/>
    </row>
    <row r="29" spans="1:9" ht="15" customHeight="1" x14ac:dyDescent="0.35">
      <c r="A29" s="220"/>
      <c r="B29" s="129" t="s">
        <v>1229</v>
      </c>
      <c r="C29" s="129"/>
      <c r="D29" s="129"/>
      <c r="E29" s="129"/>
      <c r="F29" s="129"/>
      <c r="G29" s="129"/>
      <c r="H29" s="153"/>
      <c r="I29" s="153"/>
    </row>
    <row r="30" spans="1:9" ht="15" customHeight="1" x14ac:dyDescent="0.35">
      <c r="A30" s="220"/>
      <c r="B30" s="154" t="s">
        <v>1230</v>
      </c>
      <c r="C30" s="141"/>
      <c r="D30" s="141"/>
      <c r="E30" s="141"/>
      <c r="H30" s="143"/>
      <c r="I30" s="238">
        <v>780464475.34909034</v>
      </c>
    </row>
    <row r="31" spans="1:9" ht="15" customHeight="1" x14ac:dyDescent="0.35">
      <c r="A31" s="220"/>
      <c r="B31" s="154" t="s">
        <v>1231</v>
      </c>
      <c r="C31" s="141"/>
      <c r="D31" s="141"/>
      <c r="E31" s="141"/>
      <c r="H31" s="143"/>
      <c r="I31" s="238">
        <v>626053705.57819462</v>
      </c>
    </row>
    <row r="32" spans="1:9" ht="15" customHeight="1" x14ac:dyDescent="0.35">
      <c r="A32" s="220"/>
      <c r="B32" s="154" t="s">
        <v>1232</v>
      </c>
      <c r="C32" s="141"/>
      <c r="D32" s="141"/>
      <c r="E32" s="141"/>
      <c r="H32" s="143"/>
      <c r="I32" s="238" t="s">
        <v>1233</v>
      </c>
    </row>
    <row r="33" spans="1:9" ht="15" customHeight="1" x14ac:dyDescent="0.35">
      <c r="A33" s="220"/>
      <c r="B33" s="154" t="s">
        <v>1234</v>
      </c>
      <c r="C33" s="141"/>
      <c r="D33" s="141"/>
      <c r="E33" s="141"/>
      <c r="H33" s="143"/>
      <c r="I33" s="238" t="s">
        <v>1233</v>
      </c>
    </row>
    <row r="34" spans="1:9" ht="15" customHeight="1" x14ac:dyDescent="0.35">
      <c r="A34" s="220"/>
      <c r="B34" s="154" t="s">
        <v>1235</v>
      </c>
      <c r="C34" s="141"/>
      <c r="D34" s="141"/>
      <c r="E34" s="141"/>
      <c r="H34" s="143"/>
      <c r="I34" s="238" t="s">
        <v>1233</v>
      </c>
    </row>
    <row r="35" spans="1:9" ht="15" customHeight="1" x14ac:dyDescent="0.35">
      <c r="A35" s="220"/>
      <c r="B35" s="125" t="s">
        <v>1236</v>
      </c>
      <c r="I35" s="239" t="s">
        <v>1233</v>
      </c>
    </row>
    <row r="36" spans="1:9" ht="15" customHeight="1" x14ac:dyDescent="0.35">
      <c r="A36" s="220"/>
      <c r="B36" s="125" t="s">
        <v>1237</v>
      </c>
      <c r="I36" s="239" t="s">
        <v>1233</v>
      </c>
    </row>
    <row r="37" spans="1:9" ht="15" customHeight="1" x14ac:dyDescent="0.35">
      <c r="A37" s="220"/>
      <c r="B37" s="154" t="s">
        <v>1238</v>
      </c>
      <c r="C37" s="154"/>
      <c r="D37" s="154"/>
      <c r="E37" s="154"/>
      <c r="F37" s="154"/>
      <c r="G37" s="154"/>
      <c r="H37" s="154"/>
      <c r="I37" s="144" t="s">
        <v>1233</v>
      </c>
    </row>
    <row r="38" spans="1:9" ht="15" customHeight="1" thickBot="1" x14ac:dyDescent="0.4">
      <c r="A38" s="220"/>
      <c r="B38" s="155" t="s">
        <v>1239</v>
      </c>
      <c r="C38" s="155"/>
      <c r="D38" s="155"/>
      <c r="E38" s="155"/>
      <c r="F38" s="155"/>
      <c r="G38" s="155"/>
      <c r="H38" s="155"/>
      <c r="I38" s="156" t="s">
        <v>1233</v>
      </c>
    </row>
    <row r="39" spans="1:9" ht="15" customHeight="1" x14ac:dyDescent="0.35">
      <c r="A39" s="220"/>
      <c r="B39" s="154"/>
      <c r="C39" s="154"/>
      <c r="D39" s="154"/>
      <c r="E39" s="154"/>
      <c r="F39" s="154"/>
      <c r="G39" s="154"/>
      <c r="H39" s="240"/>
      <c r="I39" s="240"/>
    </row>
    <row r="40" spans="1:9" ht="15" customHeight="1" x14ac:dyDescent="0.35">
      <c r="A40" s="220"/>
      <c r="B40" s="129" t="s">
        <v>1240</v>
      </c>
      <c r="C40" s="219"/>
      <c r="D40" s="219"/>
      <c r="E40" s="219"/>
      <c r="F40" s="219"/>
      <c r="G40" s="219"/>
      <c r="H40" s="219"/>
      <c r="I40" s="219"/>
    </row>
    <row r="41" spans="1:9" ht="15" customHeight="1" x14ac:dyDescent="0.35">
      <c r="A41" s="220"/>
      <c r="B41" s="148" t="s">
        <v>1241</v>
      </c>
      <c r="C41" s="152"/>
      <c r="D41" s="152"/>
      <c r="E41" s="152"/>
      <c r="F41" s="152"/>
      <c r="G41" s="152"/>
      <c r="H41" s="240"/>
      <c r="I41" s="143"/>
    </row>
    <row r="42" spans="1:9" ht="15" customHeight="1" x14ac:dyDescent="0.35">
      <c r="A42" s="220"/>
      <c r="B42" s="141" t="s">
        <v>1242</v>
      </c>
      <c r="C42" s="152"/>
      <c r="D42" s="152"/>
      <c r="E42" s="152"/>
      <c r="F42" s="152"/>
      <c r="G42" s="152"/>
      <c r="H42" s="240"/>
      <c r="I42" s="143" t="s">
        <v>1160</v>
      </c>
    </row>
    <row r="43" spans="1:9" ht="15" customHeight="1" x14ac:dyDescent="0.35">
      <c r="A43" s="220"/>
      <c r="B43" s="141" t="s">
        <v>1243</v>
      </c>
      <c r="C43" s="152"/>
      <c r="D43" s="152"/>
      <c r="E43" s="152"/>
      <c r="F43" s="152"/>
      <c r="G43" s="152"/>
      <c r="H43" s="240"/>
      <c r="I43" s="143" t="s">
        <v>1160</v>
      </c>
    </row>
    <row r="44" spans="1:9" ht="15" customHeight="1" x14ac:dyDescent="0.35">
      <c r="A44" s="220"/>
      <c r="B44" s="141" t="s">
        <v>1244</v>
      </c>
      <c r="C44" s="152"/>
      <c r="D44" s="152"/>
      <c r="E44" s="152"/>
      <c r="F44" s="152"/>
      <c r="G44" s="152"/>
      <c r="H44" s="240"/>
      <c r="I44" s="143" t="s">
        <v>1160</v>
      </c>
    </row>
    <row r="45" spans="1:9" ht="15" customHeight="1" thickBot="1" x14ac:dyDescent="0.3">
      <c r="A45" s="220"/>
      <c r="B45" s="157" t="s">
        <v>1245</v>
      </c>
      <c r="C45" s="157"/>
      <c r="D45" s="157"/>
      <c r="E45" s="157"/>
      <c r="F45" s="241"/>
      <c r="G45" s="241"/>
      <c r="H45" s="188"/>
      <c r="I45" s="156" t="s">
        <v>1199</v>
      </c>
    </row>
    <row r="46" spans="1:9" ht="15" customHeight="1" x14ac:dyDescent="0.35">
      <c r="A46" s="220"/>
      <c r="H46" s="147"/>
      <c r="I46" s="147"/>
    </row>
    <row r="47" spans="1:9" ht="15" customHeight="1" x14ac:dyDescent="0.35">
      <c r="A47" s="220"/>
      <c r="B47" s="129" t="s">
        <v>1246</v>
      </c>
      <c r="C47" s="219"/>
      <c r="D47" s="219"/>
      <c r="E47" s="219"/>
      <c r="F47" s="219"/>
      <c r="G47" s="219"/>
      <c r="H47" s="219"/>
      <c r="I47" s="219"/>
    </row>
    <row r="48" spans="1:9" ht="15" customHeight="1" x14ac:dyDescent="0.35">
      <c r="A48" s="220"/>
      <c r="B48" s="137" t="s">
        <v>1247</v>
      </c>
      <c r="C48" s="137"/>
      <c r="D48" s="137"/>
      <c r="E48" s="137"/>
    </row>
    <row r="49" spans="1:9" ht="15" customHeight="1" x14ac:dyDescent="0.35">
      <c r="A49" s="220"/>
      <c r="B49" s="125" t="s">
        <v>1248</v>
      </c>
      <c r="G49" s="158"/>
      <c r="H49" s="158"/>
      <c r="I49" s="158">
        <v>486</v>
      </c>
    </row>
    <row r="50" spans="1:9" ht="15" customHeight="1" x14ac:dyDescent="0.35">
      <c r="A50" s="220"/>
      <c r="B50" s="125" t="s">
        <v>1249</v>
      </c>
      <c r="G50" s="159"/>
      <c r="I50" s="159">
        <v>1404041390.97</v>
      </c>
    </row>
    <row r="51" spans="1:9" ht="15" customHeight="1" x14ac:dyDescent="0.35">
      <c r="A51" s="220"/>
      <c r="B51" s="125" t="s">
        <v>1250</v>
      </c>
      <c r="G51" s="159"/>
      <c r="I51" s="159">
        <v>771209956.10000002</v>
      </c>
    </row>
    <row r="52" spans="1:9" ht="15" customHeight="1" x14ac:dyDescent="0.35">
      <c r="A52" s="220"/>
      <c r="B52" s="125" t="s">
        <v>1251</v>
      </c>
      <c r="G52" s="159"/>
      <c r="I52" s="159">
        <v>2888974.06</v>
      </c>
    </row>
    <row r="53" spans="1:9" ht="15" customHeight="1" x14ac:dyDescent="0.35">
      <c r="A53" s="220"/>
      <c r="B53" s="125" t="s">
        <v>1252</v>
      </c>
      <c r="G53" s="159"/>
      <c r="I53" s="159">
        <v>1586851.76</v>
      </c>
    </row>
    <row r="54" spans="1:9" ht="15" customHeight="1" x14ac:dyDescent="0.35">
      <c r="A54" s="220"/>
      <c r="B54" s="125" t="s">
        <v>1253</v>
      </c>
      <c r="G54" s="242"/>
      <c r="H54" s="125"/>
      <c r="I54" s="159">
        <v>241422449.83999997</v>
      </c>
    </row>
    <row r="55" spans="1:9" ht="15" customHeight="1" x14ac:dyDescent="0.35">
      <c r="A55" s="220"/>
      <c r="B55" s="125" t="s">
        <v>1254</v>
      </c>
      <c r="G55" s="160"/>
      <c r="I55" s="242">
        <v>0.31304374111152633</v>
      </c>
    </row>
    <row r="56" spans="1:9" ht="15" customHeight="1" x14ac:dyDescent="0.35">
      <c r="A56" s="220"/>
      <c r="B56" s="125" t="s">
        <v>1255</v>
      </c>
      <c r="G56" s="242"/>
      <c r="H56" s="125"/>
      <c r="I56" s="159">
        <v>337147956.57999998</v>
      </c>
    </row>
    <row r="57" spans="1:9" ht="15" customHeight="1" x14ac:dyDescent="0.35">
      <c r="A57" s="220"/>
      <c r="B57" s="125" t="s">
        <v>1256</v>
      </c>
      <c r="G57" s="160"/>
      <c r="H57" s="160"/>
      <c r="I57" s="242">
        <v>0.43716753643191197</v>
      </c>
    </row>
    <row r="58" spans="1:9" ht="15" customHeight="1" x14ac:dyDescent="0.35">
      <c r="A58" s="220"/>
      <c r="B58" s="125" t="s">
        <v>1257</v>
      </c>
      <c r="G58" s="159"/>
      <c r="H58" s="159"/>
      <c r="I58" s="158">
        <v>83.37</v>
      </c>
    </row>
    <row r="59" spans="1:9" ht="15" customHeight="1" x14ac:dyDescent="0.35">
      <c r="A59" s="220"/>
      <c r="B59" s="125" t="s">
        <v>1258</v>
      </c>
      <c r="G59" s="159"/>
      <c r="H59" s="159"/>
      <c r="I59" s="158">
        <v>128.30000000000001</v>
      </c>
    </row>
    <row r="60" spans="1:9" ht="15" customHeight="1" x14ac:dyDescent="0.35">
      <c r="A60" s="220"/>
      <c r="B60" s="125" t="s">
        <v>1259</v>
      </c>
      <c r="G60" s="160"/>
      <c r="H60" s="160"/>
      <c r="I60" s="160">
        <v>3.8640000000000001E-2</v>
      </c>
    </row>
    <row r="61" spans="1:9" ht="15" customHeight="1" x14ac:dyDescent="0.35">
      <c r="A61" s="220"/>
      <c r="B61" s="125" t="s">
        <v>1260</v>
      </c>
      <c r="G61" s="160"/>
      <c r="H61" s="160"/>
      <c r="I61" s="160">
        <v>1.03E-2</v>
      </c>
    </row>
    <row r="62" spans="1:9" ht="15" customHeight="1" thickBot="1" x14ac:dyDescent="0.4">
      <c r="A62" s="220"/>
      <c r="B62" s="125" t="s">
        <v>1261</v>
      </c>
      <c r="G62" s="161"/>
      <c r="H62" s="160"/>
      <c r="I62" s="161">
        <v>54190</v>
      </c>
    </row>
    <row r="63" spans="1:9" ht="15" customHeight="1" x14ac:dyDescent="0.35">
      <c r="A63" s="220"/>
      <c r="B63" s="162" t="s">
        <v>1262</v>
      </c>
      <c r="C63" s="162"/>
      <c r="D63" s="162"/>
      <c r="E63" s="162"/>
      <c r="F63" s="164" t="s">
        <v>1263</v>
      </c>
      <c r="G63" s="164" t="s">
        <v>1264</v>
      </c>
      <c r="H63" s="164" t="s">
        <v>1265</v>
      </c>
      <c r="I63" s="164" t="s">
        <v>1266</v>
      </c>
    </row>
    <row r="64" spans="1:9" ht="15" customHeight="1" x14ac:dyDescent="0.35">
      <c r="A64" s="220"/>
      <c r="B64" s="125" t="s">
        <v>1267</v>
      </c>
      <c r="F64" s="243">
        <v>29</v>
      </c>
      <c r="G64" s="239">
        <v>5.9670781893004114E-2</v>
      </c>
      <c r="H64" s="244">
        <v>107280752.61</v>
      </c>
      <c r="I64" s="239">
        <v>0.13910706385653726</v>
      </c>
    </row>
    <row r="65" spans="1:9" ht="15" customHeight="1" thickBot="1" x14ac:dyDescent="0.4">
      <c r="A65" s="220"/>
      <c r="B65" s="130" t="s">
        <v>1214</v>
      </c>
      <c r="C65" s="130"/>
      <c r="D65" s="130"/>
      <c r="E65" s="130"/>
      <c r="F65" s="245">
        <v>457</v>
      </c>
      <c r="G65" s="239">
        <v>0.94032921810699588</v>
      </c>
      <c r="H65" s="246">
        <v>663929203.49000001</v>
      </c>
      <c r="I65" s="239">
        <v>0.86089293614346274</v>
      </c>
    </row>
    <row r="66" spans="1:9" ht="15" customHeight="1" x14ac:dyDescent="0.35">
      <c r="A66" s="220"/>
      <c r="B66" s="162" t="s">
        <v>1268</v>
      </c>
      <c r="C66" s="189"/>
      <c r="D66" s="189"/>
      <c r="E66" s="165"/>
      <c r="F66" s="169" t="s">
        <v>1263</v>
      </c>
      <c r="G66" s="164" t="s">
        <v>1264</v>
      </c>
      <c r="H66" s="164" t="s">
        <v>1265</v>
      </c>
      <c r="I66" s="164" t="s">
        <v>1266</v>
      </c>
    </row>
    <row r="67" spans="1:9" ht="15" customHeight="1" x14ac:dyDescent="0.35">
      <c r="A67" s="220"/>
      <c r="B67" s="125" t="s">
        <v>1269</v>
      </c>
      <c r="C67" s="165"/>
      <c r="D67" s="165"/>
      <c r="E67" s="165"/>
      <c r="F67" s="166">
        <v>212</v>
      </c>
      <c r="G67" s="240">
        <v>0.43621399176954734</v>
      </c>
      <c r="H67" s="244">
        <v>141102604.58000001</v>
      </c>
      <c r="I67" s="240">
        <v>0.18296263353958017</v>
      </c>
    </row>
    <row r="68" spans="1:9" ht="15" customHeight="1" x14ac:dyDescent="0.35">
      <c r="A68" s="220"/>
      <c r="B68" s="125" t="s">
        <v>1270</v>
      </c>
      <c r="C68" s="165"/>
      <c r="D68" s="165"/>
      <c r="E68" s="165"/>
      <c r="F68" s="166">
        <v>2</v>
      </c>
      <c r="G68" s="240">
        <v>4.11522633744856E-3</v>
      </c>
      <c r="H68" s="244">
        <v>45000000</v>
      </c>
      <c r="I68" s="240">
        <v>5.8349869116789528E-2</v>
      </c>
    </row>
    <row r="69" spans="1:9" ht="15" customHeight="1" x14ac:dyDescent="0.35">
      <c r="A69" s="220"/>
      <c r="B69" s="125" t="s">
        <v>1271</v>
      </c>
      <c r="C69" s="165"/>
      <c r="D69" s="165"/>
      <c r="E69" s="165"/>
      <c r="F69" s="166">
        <v>0</v>
      </c>
      <c r="G69" s="240">
        <v>0</v>
      </c>
      <c r="H69" s="244">
        <v>0</v>
      </c>
      <c r="I69" s="240">
        <v>0</v>
      </c>
    </row>
    <row r="70" spans="1:9" ht="15" customHeight="1" x14ac:dyDescent="0.35">
      <c r="A70" s="220"/>
      <c r="B70" s="125" t="s">
        <v>1272</v>
      </c>
      <c r="C70" s="165"/>
      <c r="D70" s="165"/>
      <c r="E70" s="165"/>
      <c r="F70" s="166">
        <v>0</v>
      </c>
      <c r="G70" s="240">
        <v>0</v>
      </c>
      <c r="H70" s="244">
        <v>0</v>
      </c>
      <c r="I70" s="240">
        <v>0</v>
      </c>
    </row>
    <row r="71" spans="1:9" ht="15" customHeight="1" x14ac:dyDescent="0.35">
      <c r="A71" s="220"/>
      <c r="B71" s="125" t="s">
        <v>1273</v>
      </c>
      <c r="C71" s="165"/>
      <c r="D71" s="165"/>
      <c r="E71" s="165"/>
      <c r="F71" s="166">
        <v>0</v>
      </c>
      <c r="G71" s="240">
        <v>0</v>
      </c>
      <c r="H71" s="244">
        <v>0</v>
      </c>
      <c r="I71" s="240">
        <v>0</v>
      </c>
    </row>
    <row r="72" spans="1:9" ht="15" customHeight="1" thickBot="1" x14ac:dyDescent="0.4">
      <c r="A72" s="220"/>
      <c r="B72" s="133" t="s">
        <v>85</v>
      </c>
      <c r="C72" s="167"/>
      <c r="D72" s="167"/>
      <c r="E72" s="167"/>
      <c r="F72" s="168">
        <v>272</v>
      </c>
      <c r="G72" s="247">
        <v>0.55967078189300412</v>
      </c>
      <c r="H72" s="248">
        <v>585107351.51999998</v>
      </c>
      <c r="I72" s="247">
        <v>0.75868749734363028</v>
      </c>
    </row>
    <row r="73" spans="1:9" ht="15" customHeight="1" thickBot="1" x14ac:dyDescent="0.4">
      <c r="A73" s="220"/>
      <c r="B73" s="129" t="s">
        <v>1274</v>
      </c>
      <c r="C73" s="219"/>
      <c r="D73" s="219"/>
      <c r="E73" s="219"/>
      <c r="F73" s="219"/>
      <c r="G73" s="219"/>
      <c r="H73" s="219"/>
      <c r="I73" s="219"/>
    </row>
    <row r="74" spans="1:9" ht="15" customHeight="1" x14ac:dyDescent="0.35">
      <c r="A74" s="220"/>
      <c r="B74" s="162" t="s">
        <v>1275</v>
      </c>
      <c r="C74" s="162"/>
      <c r="D74" s="162"/>
      <c r="E74" s="162"/>
      <c r="F74" s="164" t="s">
        <v>1263</v>
      </c>
      <c r="G74" s="164" t="s">
        <v>1264</v>
      </c>
      <c r="H74" s="164" t="s">
        <v>1265</v>
      </c>
      <c r="I74" s="164" t="s">
        <v>1266</v>
      </c>
    </row>
    <row r="75" spans="1:9" ht="15" customHeight="1" x14ac:dyDescent="0.35">
      <c r="A75" s="220"/>
      <c r="B75" s="125" t="s">
        <v>1276</v>
      </c>
      <c r="F75" s="243">
        <v>0</v>
      </c>
      <c r="G75" s="239">
        <v>0</v>
      </c>
      <c r="H75" s="244">
        <v>0</v>
      </c>
      <c r="I75" s="239">
        <v>0</v>
      </c>
    </row>
    <row r="76" spans="1:9" ht="15" customHeight="1" x14ac:dyDescent="0.35">
      <c r="A76" s="220"/>
      <c r="B76" s="125" t="s">
        <v>1277</v>
      </c>
      <c r="F76" s="243">
        <v>0</v>
      </c>
      <c r="G76" s="239">
        <v>0</v>
      </c>
      <c r="H76" s="244">
        <v>0</v>
      </c>
      <c r="I76" s="239">
        <v>0</v>
      </c>
    </row>
    <row r="77" spans="1:9" ht="15" customHeight="1" x14ac:dyDescent="0.35">
      <c r="A77" s="220"/>
      <c r="B77" s="125" t="s">
        <v>1278</v>
      </c>
      <c r="F77" s="243">
        <v>0</v>
      </c>
      <c r="G77" s="239">
        <v>0</v>
      </c>
      <c r="H77" s="244">
        <v>0</v>
      </c>
      <c r="I77" s="239">
        <v>0</v>
      </c>
    </row>
    <row r="78" spans="1:9" ht="15" customHeight="1" x14ac:dyDescent="0.35">
      <c r="A78" s="220"/>
      <c r="B78" s="125" t="s">
        <v>1279</v>
      </c>
      <c r="F78" s="243">
        <v>0</v>
      </c>
      <c r="G78" s="239">
        <v>0</v>
      </c>
      <c r="H78" s="244">
        <v>0</v>
      </c>
      <c r="I78" s="239">
        <v>0</v>
      </c>
    </row>
    <row r="79" spans="1:9" ht="15" customHeight="1" x14ac:dyDescent="0.35">
      <c r="A79" s="220"/>
      <c r="B79" s="125" t="s">
        <v>1280</v>
      </c>
      <c r="F79" s="243">
        <v>8</v>
      </c>
      <c r="G79" s="239">
        <v>1.646090534979424E-2</v>
      </c>
      <c r="H79" s="244">
        <v>7902109.46</v>
      </c>
      <c r="I79" s="239">
        <v>1.0246378949723208E-2</v>
      </c>
    </row>
    <row r="80" spans="1:9" ht="15" customHeight="1" x14ac:dyDescent="0.35">
      <c r="A80" s="220"/>
      <c r="B80" s="125" t="s">
        <v>1281</v>
      </c>
      <c r="F80" s="243">
        <v>6</v>
      </c>
      <c r="G80" s="239">
        <v>1.2345679012345678E-2</v>
      </c>
      <c r="H80" s="244">
        <v>10202977.68</v>
      </c>
      <c r="I80" s="239">
        <v>1.3229831382878331E-2</v>
      </c>
    </row>
    <row r="81" spans="1:9" ht="15" customHeight="1" x14ac:dyDescent="0.35">
      <c r="A81" s="220"/>
      <c r="B81" s="125" t="s">
        <v>1282</v>
      </c>
      <c r="F81" s="243">
        <v>27</v>
      </c>
      <c r="G81" s="239">
        <v>5.5555555555555552E-2</v>
      </c>
      <c r="H81" s="244">
        <v>150517656.68000001</v>
      </c>
      <c r="I81" s="239">
        <v>0.19517079037875248</v>
      </c>
    </row>
    <row r="82" spans="1:9" ht="15" customHeight="1" x14ac:dyDescent="0.35">
      <c r="A82" s="220"/>
      <c r="B82" s="125" t="s">
        <v>1283</v>
      </c>
      <c r="F82" s="243">
        <v>38</v>
      </c>
      <c r="G82" s="239">
        <v>7.8189300411522639E-2</v>
      </c>
      <c r="H82" s="244">
        <v>72915730.079999998</v>
      </c>
      <c r="I82" s="239">
        <v>9.4547184593847852E-2</v>
      </c>
    </row>
    <row r="83" spans="1:9" ht="15" customHeight="1" x14ac:dyDescent="0.35">
      <c r="A83" s="220"/>
      <c r="B83" s="125" t="s">
        <v>1284</v>
      </c>
      <c r="F83" s="243">
        <v>42</v>
      </c>
      <c r="G83" s="239">
        <v>8.6419753086419748E-2</v>
      </c>
      <c r="H83" s="244">
        <v>90049031.799999997</v>
      </c>
      <c r="I83" s="239">
        <v>0.11676331599163596</v>
      </c>
    </row>
    <row r="84" spans="1:9" ht="15" customHeight="1" thickBot="1" x14ac:dyDescent="0.4">
      <c r="A84" s="220"/>
      <c r="B84" s="133" t="s">
        <v>1285</v>
      </c>
      <c r="C84" s="133"/>
      <c r="D84" s="133"/>
      <c r="E84" s="133"/>
      <c r="F84" s="249">
        <v>365</v>
      </c>
      <c r="G84" s="247">
        <v>0.75102880658436211</v>
      </c>
      <c r="H84" s="248">
        <v>439622450.39999998</v>
      </c>
      <c r="I84" s="247">
        <v>0.57004249870316215</v>
      </c>
    </row>
    <row r="85" spans="1:9" ht="15" customHeight="1" x14ac:dyDescent="0.35">
      <c r="A85" s="220"/>
      <c r="B85" s="137" t="s">
        <v>1286</v>
      </c>
      <c r="C85" s="137"/>
      <c r="D85" s="137"/>
      <c r="E85" s="137"/>
      <c r="F85" s="169" t="s">
        <v>1263</v>
      </c>
      <c r="G85" s="169" t="s">
        <v>1264</v>
      </c>
      <c r="H85" s="169" t="s">
        <v>1265</v>
      </c>
      <c r="I85" s="169" t="s">
        <v>1266</v>
      </c>
    </row>
    <row r="86" spans="1:9" ht="15" customHeight="1" x14ac:dyDescent="0.35">
      <c r="A86" s="220"/>
      <c r="B86" s="125" t="s">
        <v>1276</v>
      </c>
      <c r="F86" s="243">
        <v>12</v>
      </c>
      <c r="G86" s="239">
        <v>2.4691358024691357E-2</v>
      </c>
      <c r="H86" s="244">
        <v>173880.2</v>
      </c>
      <c r="I86" s="239">
        <v>2.254641536000264E-4</v>
      </c>
    </row>
    <row r="87" spans="1:9" ht="15" customHeight="1" x14ac:dyDescent="0.35">
      <c r="A87" s="220"/>
      <c r="B87" s="125" t="s">
        <v>1277</v>
      </c>
      <c r="F87" s="243">
        <v>10</v>
      </c>
      <c r="G87" s="239">
        <v>2.0576131687242798E-2</v>
      </c>
      <c r="H87" s="244">
        <v>6331598.8700000001</v>
      </c>
      <c r="I87" s="239">
        <v>8.2099547858780555E-3</v>
      </c>
    </row>
    <row r="88" spans="1:9" ht="15" customHeight="1" x14ac:dyDescent="0.35">
      <c r="A88" s="220"/>
      <c r="B88" s="125" t="s">
        <v>1287</v>
      </c>
      <c r="F88" s="243">
        <v>24</v>
      </c>
      <c r="G88" s="239">
        <v>4.9382716049382713E-2</v>
      </c>
      <c r="H88" s="244">
        <v>6410706.4199999999</v>
      </c>
      <c r="I88" s="239">
        <v>8.3125306789591635E-3</v>
      </c>
    </row>
    <row r="89" spans="1:9" ht="15" customHeight="1" x14ac:dyDescent="0.35">
      <c r="A89" s="220"/>
      <c r="B89" s="125" t="s">
        <v>1280</v>
      </c>
      <c r="F89" s="243">
        <v>26</v>
      </c>
      <c r="G89" s="239">
        <v>5.3497942386831275E-2</v>
      </c>
      <c r="H89" s="244">
        <v>6387602.9500000002</v>
      </c>
      <c r="I89" s="239">
        <v>8.2825732467226385E-3</v>
      </c>
    </row>
    <row r="90" spans="1:9" ht="15" customHeight="1" x14ac:dyDescent="0.35">
      <c r="A90" s="220"/>
      <c r="B90" s="125" t="s">
        <v>1281</v>
      </c>
      <c r="F90" s="243">
        <v>25</v>
      </c>
      <c r="G90" s="239">
        <v>5.1440329218106998E-2</v>
      </c>
      <c r="H90" s="244">
        <v>6346988.0999999996</v>
      </c>
      <c r="I90" s="239">
        <v>8.2299094426849032E-3</v>
      </c>
    </row>
    <row r="91" spans="1:9" ht="15" customHeight="1" x14ac:dyDescent="0.35">
      <c r="A91" s="220"/>
      <c r="B91" s="125" t="s">
        <v>1282</v>
      </c>
      <c r="F91" s="243">
        <v>59</v>
      </c>
      <c r="G91" s="239">
        <v>0.12139917695473251</v>
      </c>
      <c r="H91" s="244">
        <v>22681802.120000001</v>
      </c>
      <c r="I91" s="239">
        <v>2.9410670778553763E-2</v>
      </c>
    </row>
    <row r="92" spans="1:9" ht="15" customHeight="1" x14ac:dyDescent="0.35">
      <c r="A92" s="220"/>
      <c r="B92" s="125" t="s">
        <v>1283</v>
      </c>
      <c r="F92" s="243">
        <v>36</v>
      </c>
      <c r="G92" s="239">
        <v>7.407407407407407E-2</v>
      </c>
      <c r="H92" s="244">
        <v>51543351.369999997</v>
      </c>
      <c r="I92" s="239">
        <v>6.6834395695115428E-2</v>
      </c>
    </row>
    <row r="93" spans="1:9" ht="15" customHeight="1" x14ac:dyDescent="0.35">
      <c r="A93" s="220"/>
      <c r="B93" s="125" t="s">
        <v>1284</v>
      </c>
      <c r="F93" s="243">
        <v>34</v>
      </c>
      <c r="G93" s="239">
        <v>6.9958847736625515E-2</v>
      </c>
      <c r="H93" s="244">
        <v>19249164.539999999</v>
      </c>
      <c r="I93" s="239">
        <v>2.4959694033701022E-2</v>
      </c>
    </row>
    <row r="94" spans="1:9" ht="15" customHeight="1" x14ac:dyDescent="0.35">
      <c r="A94" s="220"/>
      <c r="B94" s="125" t="s">
        <v>1288</v>
      </c>
      <c r="F94" s="243">
        <v>50</v>
      </c>
      <c r="G94" s="239">
        <v>0.102880658436214</v>
      </c>
      <c r="H94" s="244">
        <v>70797434.469999999</v>
      </c>
      <c r="I94" s="239">
        <v>9.1800467447310741E-2</v>
      </c>
    </row>
    <row r="95" spans="1:9" ht="15" customHeight="1" x14ac:dyDescent="0.35">
      <c r="A95" s="220"/>
      <c r="B95" s="125" t="s">
        <v>1289</v>
      </c>
      <c r="F95" s="243">
        <v>29</v>
      </c>
      <c r="G95" s="239">
        <v>5.9670781893004114E-2</v>
      </c>
      <c r="H95" s="244">
        <v>48915102.549999997</v>
      </c>
      <c r="I95" s="239">
        <v>6.3426440702818609E-2</v>
      </c>
    </row>
    <row r="96" spans="1:9" ht="15" customHeight="1" x14ac:dyDescent="0.35">
      <c r="A96" s="220"/>
      <c r="B96" s="125" t="s">
        <v>1290</v>
      </c>
      <c r="F96" s="243">
        <v>19</v>
      </c>
      <c r="G96" s="239">
        <v>3.9094650205761319E-2</v>
      </c>
      <c r="H96" s="244">
        <v>70393711.349999994</v>
      </c>
      <c r="I96" s="239">
        <v>9.1276974309279141E-2</v>
      </c>
    </row>
    <row r="97" spans="1:9" ht="15" customHeight="1" x14ac:dyDescent="0.35">
      <c r="A97" s="220"/>
      <c r="B97" s="125" t="s">
        <v>1291</v>
      </c>
      <c r="F97" s="243">
        <v>17</v>
      </c>
      <c r="G97" s="239">
        <v>3.4979423868312758E-2</v>
      </c>
      <c r="H97" s="244">
        <v>34291714.560000002</v>
      </c>
      <c r="I97" s="239">
        <v>4.4464823474806799E-2</v>
      </c>
    </row>
    <row r="98" spans="1:9" ht="15" customHeight="1" x14ac:dyDescent="0.35">
      <c r="A98" s="220"/>
      <c r="B98" s="125" t="s">
        <v>1292</v>
      </c>
      <c r="F98" s="243">
        <v>13</v>
      </c>
      <c r="G98" s="239">
        <v>2.6748971193415638E-2</v>
      </c>
      <c r="H98" s="244">
        <v>14054587.210000001</v>
      </c>
      <c r="I98" s="239">
        <v>1.822407387097787E-2</v>
      </c>
    </row>
    <row r="99" spans="1:9" ht="15" customHeight="1" thickBot="1" x14ac:dyDescent="0.4">
      <c r="A99" s="220"/>
      <c r="B99" s="133" t="s">
        <v>1293</v>
      </c>
      <c r="C99" s="133"/>
      <c r="D99" s="133"/>
      <c r="E99" s="133"/>
      <c r="F99" s="249">
        <v>132</v>
      </c>
      <c r="G99" s="247">
        <v>0.27160493827160492</v>
      </c>
      <c r="H99" s="248">
        <v>413632311.38999999</v>
      </c>
      <c r="I99" s="247">
        <v>0.5363420273795918</v>
      </c>
    </row>
    <row r="100" spans="1:9" ht="15" customHeight="1" x14ac:dyDescent="0.35">
      <c r="A100" s="220"/>
      <c r="B100" s="137" t="s">
        <v>1294</v>
      </c>
      <c r="C100" s="137"/>
      <c r="D100" s="137"/>
      <c r="E100" s="137"/>
      <c r="F100" s="164" t="s">
        <v>1263</v>
      </c>
      <c r="G100" s="169" t="s">
        <v>1264</v>
      </c>
      <c r="H100" s="164" t="s">
        <v>1265</v>
      </c>
      <c r="I100" s="164" t="s">
        <v>1266</v>
      </c>
    </row>
    <row r="101" spans="1:9" ht="15" customHeight="1" x14ac:dyDescent="0.35">
      <c r="A101" s="220"/>
      <c r="B101" s="125" t="s">
        <v>1295</v>
      </c>
      <c r="F101" s="243">
        <v>7</v>
      </c>
      <c r="G101" s="239">
        <v>1.4403292181069959E-2</v>
      </c>
      <c r="H101" s="244">
        <v>84559672.730000004</v>
      </c>
      <c r="I101" s="239">
        <v>0.10964546303009015</v>
      </c>
    </row>
    <row r="102" spans="1:9" ht="15" customHeight="1" x14ac:dyDescent="0.35">
      <c r="A102" s="220"/>
      <c r="B102" s="125" t="s">
        <v>1296</v>
      </c>
      <c r="F102" s="243">
        <v>478</v>
      </c>
      <c r="G102" s="239">
        <v>0.98353909465020573</v>
      </c>
      <c r="H102" s="244">
        <v>620109572.54999995</v>
      </c>
      <c r="I102" s="239">
        <v>0.8040736088080177</v>
      </c>
    </row>
    <row r="103" spans="1:9" ht="15" customHeight="1" thickBot="1" x14ac:dyDescent="0.4">
      <c r="A103" s="220"/>
      <c r="B103" s="130" t="s">
        <v>1297</v>
      </c>
      <c r="F103" s="243">
        <v>1</v>
      </c>
      <c r="G103" s="239">
        <v>2.05761316872428E-3</v>
      </c>
      <c r="H103" s="244">
        <v>66540710.82</v>
      </c>
      <c r="I103" s="239">
        <v>8.628092816189202E-2</v>
      </c>
    </row>
    <row r="104" spans="1:9" ht="15" customHeight="1" x14ac:dyDescent="0.35">
      <c r="A104" s="220"/>
      <c r="B104" s="137" t="s">
        <v>1298</v>
      </c>
      <c r="C104" s="163"/>
      <c r="D104" s="163"/>
      <c r="E104" s="163"/>
      <c r="F104" s="164" t="s">
        <v>1263</v>
      </c>
      <c r="G104" s="164" t="s">
        <v>1264</v>
      </c>
      <c r="H104" s="164" t="s">
        <v>1265</v>
      </c>
      <c r="I104" s="164" t="s">
        <v>1266</v>
      </c>
    </row>
    <row r="105" spans="1:9" ht="15" customHeight="1" x14ac:dyDescent="0.35">
      <c r="A105" s="220"/>
      <c r="B105" s="125" t="s">
        <v>1299</v>
      </c>
      <c r="F105" s="250">
        <v>1</v>
      </c>
      <c r="G105" s="240">
        <v>2.05761316872428E-3</v>
      </c>
      <c r="H105" s="238">
        <v>66540710.82</v>
      </c>
      <c r="I105" s="240">
        <v>8.628092816189202E-2</v>
      </c>
    </row>
    <row r="106" spans="1:9" ht="15" customHeight="1" x14ac:dyDescent="0.35">
      <c r="A106" s="220"/>
      <c r="B106" s="125" t="s">
        <v>1300</v>
      </c>
      <c r="F106" s="250">
        <v>7</v>
      </c>
      <c r="G106" s="240">
        <v>1.4403292181069959E-2</v>
      </c>
      <c r="H106" s="238">
        <v>84559672.730000004</v>
      </c>
      <c r="I106" s="240">
        <v>0.10964546303009015</v>
      </c>
    </row>
    <row r="107" spans="1:9" ht="15" hidden="1" customHeight="1" outlineLevel="1" x14ac:dyDescent="0.35">
      <c r="A107" s="220"/>
      <c r="F107" s="250"/>
      <c r="G107" s="240"/>
      <c r="H107" s="238"/>
      <c r="I107" s="240"/>
    </row>
    <row r="108" spans="1:9" ht="15" customHeight="1" collapsed="1" thickBot="1" x14ac:dyDescent="0.4">
      <c r="A108" s="220"/>
      <c r="B108" s="125" t="s">
        <v>1301</v>
      </c>
      <c r="F108" s="243">
        <v>478</v>
      </c>
      <c r="G108" s="240">
        <v>0.98353909465020573</v>
      </c>
      <c r="H108" s="244">
        <v>620109572.54999995</v>
      </c>
      <c r="I108" s="240">
        <v>0.8040736088080177</v>
      </c>
    </row>
    <row r="109" spans="1:9" ht="15" customHeight="1" x14ac:dyDescent="0.35">
      <c r="A109" s="220"/>
      <c r="B109" s="162" t="s">
        <v>1302</v>
      </c>
      <c r="C109" s="162"/>
      <c r="D109" s="162"/>
      <c r="E109" s="162"/>
      <c r="F109" s="164" t="s">
        <v>1263</v>
      </c>
      <c r="G109" s="164" t="s">
        <v>1264</v>
      </c>
      <c r="H109" s="164" t="s">
        <v>1265</v>
      </c>
      <c r="I109" s="164" t="s">
        <v>1266</v>
      </c>
    </row>
    <row r="110" spans="1:9" ht="15" customHeight="1" x14ac:dyDescent="0.35">
      <c r="A110" s="220"/>
      <c r="B110" s="137" t="s">
        <v>414</v>
      </c>
      <c r="C110" s="137"/>
      <c r="D110" s="137"/>
      <c r="E110" s="137"/>
      <c r="F110" s="251">
        <v>486</v>
      </c>
      <c r="G110" s="252">
        <v>1</v>
      </c>
      <c r="H110" s="253">
        <v>771209956.10000002</v>
      </c>
      <c r="I110" s="252">
        <v>1</v>
      </c>
    </row>
    <row r="111" spans="1:9" ht="15" customHeight="1" x14ac:dyDescent="0.35">
      <c r="A111" s="220"/>
      <c r="B111" s="141" t="s">
        <v>1178</v>
      </c>
      <c r="F111" s="243">
        <v>42</v>
      </c>
      <c r="G111" s="239">
        <v>8.6419753086419748E-2</v>
      </c>
      <c r="H111" s="243">
        <v>242551021.19</v>
      </c>
      <c r="I111" s="239">
        <v>0.31450711867955877</v>
      </c>
    </row>
    <row r="112" spans="1:9" ht="15" customHeight="1" x14ac:dyDescent="0.35">
      <c r="A112" s="220"/>
      <c r="B112" s="141" t="s">
        <v>1303</v>
      </c>
      <c r="F112" s="243">
        <v>191</v>
      </c>
      <c r="G112" s="239">
        <v>0.39300411522633744</v>
      </c>
      <c r="H112" s="243">
        <v>180465045.75</v>
      </c>
      <c r="I112" s="239">
        <v>0.2340024844370652</v>
      </c>
    </row>
    <row r="113" spans="1:9" ht="15" customHeight="1" x14ac:dyDescent="0.35">
      <c r="A113" s="220"/>
      <c r="B113" s="141" t="s">
        <v>1304</v>
      </c>
      <c r="F113" s="243">
        <v>133</v>
      </c>
      <c r="G113" s="239">
        <v>0.27366255144032919</v>
      </c>
      <c r="H113" s="243">
        <v>145698375.97</v>
      </c>
      <c r="I113" s="239">
        <v>0.18892180374173984</v>
      </c>
    </row>
    <row r="114" spans="1:9" ht="15" customHeight="1" x14ac:dyDescent="0.35">
      <c r="A114" s="220"/>
      <c r="B114" s="141" t="s">
        <v>1305</v>
      </c>
      <c r="F114" s="243">
        <v>17</v>
      </c>
      <c r="G114" s="239">
        <v>3.4979423868312758E-2</v>
      </c>
      <c r="H114" s="243">
        <v>76917545.200000003</v>
      </c>
      <c r="I114" s="239">
        <v>9.973619322677206E-2</v>
      </c>
    </row>
    <row r="115" spans="1:9" ht="15" customHeight="1" x14ac:dyDescent="0.35">
      <c r="A115" s="220"/>
      <c r="B115" s="141" t="s">
        <v>1181</v>
      </c>
      <c r="F115" s="243">
        <v>71</v>
      </c>
      <c r="G115" s="239">
        <v>0.14609053497942387</v>
      </c>
      <c r="H115" s="243">
        <v>65827187.560000002</v>
      </c>
      <c r="I115" s="239">
        <v>8.5355728410052359E-2</v>
      </c>
    </row>
    <row r="116" spans="1:9" ht="15" customHeight="1" x14ac:dyDescent="0.35">
      <c r="A116" s="220"/>
      <c r="B116" s="141" t="s">
        <v>1186</v>
      </c>
      <c r="F116" s="243">
        <v>26</v>
      </c>
      <c r="G116" s="239">
        <v>5.3497942386831275E-2</v>
      </c>
      <c r="H116" s="243">
        <v>36067586.659999996</v>
      </c>
      <c r="I116" s="239">
        <v>4.6767532465988082E-2</v>
      </c>
    </row>
    <row r="117" spans="1:9" ht="15" customHeight="1" thickBot="1" x14ac:dyDescent="0.4">
      <c r="A117" s="220"/>
      <c r="B117" s="190" t="s">
        <v>1306</v>
      </c>
      <c r="C117" s="133"/>
      <c r="D117" s="133"/>
      <c r="E117" s="130"/>
      <c r="F117" s="243">
        <v>6</v>
      </c>
      <c r="G117" s="247">
        <v>1.2345679012345678E-2</v>
      </c>
      <c r="H117" s="243">
        <v>23683193.77</v>
      </c>
      <c r="I117" s="239">
        <v>3.070913903882367E-2</v>
      </c>
    </row>
    <row r="118" spans="1:9" ht="15" customHeight="1" x14ac:dyDescent="0.35">
      <c r="A118" s="220"/>
      <c r="B118" s="148" t="s">
        <v>1307</v>
      </c>
      <c r="C118" s="148"/>
      <c r="D118" s="148"/>
      <c r="E118" s="148"/>
      <c r="F118" s="164" t="s">
        <v>1263</v>
      </c>
      <c r="G118" s="169" t="s">
        <v>1264</v>
      </c>
      <c r="H118" s="164" t="s">
        <v>1265</v>
      </c>
      <c r="I118" s="164" t="s">
        <v>1266</v>
      </c>
    </row>
    <row r="119" spans="1:9" ht="15" customHeight="1" x14ac:dyDescent="0.35">
      <c r="A119" s="220"/>
      <c r="B119" s="154" t="s">
        <v>1308</v>
      </c>
      <c r="C119" s="154"/>
      <c r="D119" s="154"/>
      <c r="E119" s="154"/>
      <c r="F119" s="250">
        <v>0</v>
      </c>
      <c r="G119" s="240">
        <v>0</v>
      </c>
      <c r="H119" s="238">
        <v>0</v>
      </c>
      <c r="I119" s="240">
        <v>0</v>
      </c>
    </row>
    <row r="120" spans="1:9" ht="15" customHeight="1" x14ac:dyDescent="0.35">
      <c r="A120" s="220"/>
      <c r="B120" s="154" t="s">
        <v>1309</v>
      </c>
      <c r="C120" s="154"/>
      <c r="D120" s="154"/>
      <c r="E120" s="154"/>
      <c r="F120" s="250">
        <v>0</v>
      </c>
      <c r="G120" s="240">
        <v>0</v>
      </c>
      <c r="H120" s="238">
        <v>0</v>
      </c>
      <c r="I120" s="240">
        <v>0</v>
      </c>
    </row>
    <row r="121" spans="1:9" ht="15" customHeight="1" thickBot="1" x14ac:dyDescent="0.4">
      <c r="A121" s="220"/>
      <c r="B121" s="170" t="s">
        <v>1310</v>
      </c>
      <c r="C121" s="170"/>
      <c r="D121" s="170"/>
      <c r="E121" s="170"/>
      <c r="F121" s="249">
        <v>0</v>
      </c>
      <c r="G121" s="247">
        <v>0</v>
      </c>
      <c r="H121" s="248">
        <v>0</v>
      </c>
      <c r="I121" s="247">
        <v>0</v>
      </c>
    </row>
    <row r="122" spans="1:9" ht="15" customHeight="1" x14ac:dyDescent="0.35">
      <c r="A122" s="220"/>
      <c r="B122" s="191" t="s">
        <v>1311</v>
      </c>
      <c r="C122" s="154"/>
      <c r="D122" s="154"/>
      <c r="E122" s="154"/>
      <c r="F122" s="154"/>
      <c r="H122" s="169" t="s">
        <v>1312</v>
      </c>
      <c r="I122" s="240"/>
    </row>
    <row r="123" spans="1:9" ht="15" customHeight="1" x14ac:dyDescent="0.35">
      <c r="A123" s="220"/>
      <c r="C123" s="154"/>
      <c r="D123" s="154"/>
      <c r="E123" s="154"/>
      <c r="F123" s="154"/>
      <c r="G123" s="220"/>
      <c r="H123" s="169" t="s">
        <v>1313</v>
      </c>
      <c r="I123" s="254" t="s">
        <v>1314</v>
      </c>
    </row>
    <row r="124" spans="1:9" ht="15" customHeight="1" x14ac:dyDescent="0.35">
      <c r="A124" s="220"/>
      <c r="B124" s="154"/>
      <c r="C124" s="154"/>
      <c r="D124" s="154"/>
      <c r="E124" s="154"/>
      <c r="F124" s="154"/>
      <c r="G124" s="220"/>
      <c r="H124" s="171">
        <v>45657</v>
      </c>
      <c r="I124" s="255">
        <v>832238403.99000001</v>
      </c>
    </row>
    <row r="125" spans="1:9" ht="15" customHeight="1" x14ac:dyDescent="0.35">
      <c r="A125" s="220"/>
      <c r="B125" s="154"/>
      <c r="C125" s="154"/>
      <c r="D125" s="154"/>
      <c r="E125" s="154"/>
      <c r="F125" s="154"/>
      <c r="G125" s="220"/>
      <c r="H125" s="171">
        <v>46022</v>
      </c>
      <c r="I125" s="255">
        <v>676251500.36000001</v>
      </c>
    </row>
    <row r="126" spans="1:9" ht="15" customHeight="1" x14ac:dyDescent="0.35">
      <c r="A126" s="220"/>
      <c r="B126" s="154"/>
      <c r="C126" s="154"/>
      <c r="D126" s="154"/>
      <c r="E126" s="154"/>
      <c r="F126" s="154"/>
      <c r="G126" s="220"/>
      <c r="H126" s="171">
        <v>46387</v>
      </c>
      <c r="I126" s="255">
        <v>589742599.39999998</v>
      </c>
    </row>
    <row r="127" spans="1:9" ht="15" customHeight="1" x14ac:dyDescent="0.35">
      <c r="A127" s="220"/>
      <c r="B127" s="154"/>
      <c r="C127" s="154"/>
      <c r="D127" s="154"/>
      <c r="E127" s="154"/>
      <c r="F127" s="154"/>
      <c r="G127" s="220"/>
      <c r="H127" s="171">
        <v>46752</v>
      </c>
      <c r="I127" s="255">
        <v>498542905.93000001</v>
      </c>
    </row>
    <row r="128" spans="1:9" ht="15" customHeight="1" x14ac:dyDescent="0.35">
      <c r="A128" s="220"/>
      <c r="B128" s="154"/>
      <c r="C128" s="154"/>
      <c r="D128" s="154"/>
      <c r="E128" s="154"/>
      <c r="F128" s="154"/>
      <c r="G128" s="220"/>
      <c r="H128" s="171">
        <v>47118</v>
      </c>
      <c r="I128" s="255">
        <v>427869975.06</v>
      </c>
    </row>
    <row r="129" spans="1:9" ht="15" customHeight="1" x14ac:dyDescent="0.35">
      <c r="A129" s="220"/>
      <c r="B129" s="154"/>
      <c r="C129" s="154"/>
      <c r="D129" s="154"/>
      <c r="E129" s="154"/>
      <c r="F129" s="154"/>
      <c r="G129" s="220"/>
      <c r="H129" s="171">
        <v>47483</v>
      </c>
      <c r="I129" s="255">
        <v>354174030.32999998</v>
      </c>
    </row>
    <row r="130" spans="1:9" ht="15" customHeight="1" x14ac:dyDescent="0.35">
      <c r="A130" s="220"/>
      <c r="B130" s="154"/>
      <c r="C130" s="154"/>
      <c r="D130" s="154"/>
      <c r="E130" s="154"/>
      <c r="F130" s="154"/>
      <c r="G130" s="220"/>
      <c r="H130" s="171">
        <v>47848</v>
      </c>
      <c r="I130" s="255">
        <v>300745675.64999998</v>
      </c>
    </row>
    <row r="131" spans="1:9" ht="15" customHeight="1" x14ac:dyDescent="0.35">
      <c r="A131" s="220"/>
      <c r="B131" s="154"/>
      <c r="C131" s="154"/>
      <c r="D131" s="154"/>
      <c r="E131" s="154"/>
      <c r="F131" s="154"/>
      <c r="G131" s="220"/>
      <c r="H131" s="171">
        <v>48213</v>
      </c>
      <c r="I131" s="255">
        <v>258137610.75</v>
      </c>
    </row>
    <row r="132" spans="1:9" ht="15" customHeight="1" x14ac:dyDescent="0.35">
      <c r="A132" s="220"/>
      <c r="B132" s="154"/>
      <c r="C132" s="154"/>
      <c r="D132" s="154"/>
      <c r="E132" s="154"/>
      <c r="F132" s="154"/>
      <c r="G132" s="220"/>
      <c r="H132" s="171">
        <v>48579</v>
      </c>
      <c r="I132" s="255">
        <v>186035532.53999999</v>
      </c>
    </row>
    <row r="133" spans="1:9" ht="15" customHeight="1" x14ac:dyDescent="0.35">
      <c r="A133" s="220"/>
      <c r="B133" s="154"/>
      <c r="C133" s="154"/>
      <c r="D133" s="154"/>
      <c r="E133" s="154"/>
      <c r="F133" s="154"/>
      <c r="G133" s="220"/>
      <c r="H133" s="171">
        <v>48944</v>
      </c>
      <c r="I133" s="255">
        <v>153771262.14000002</v>
      </c>
    </row>
    <row r="134" spans="1:9" ht="15" customHeight="1" x14ac:dyDescent="0.35">
      <c r="A134" s="220"/>
      <c r="B134" s="154"/>
      <c r="C134" s="154"/>
      <c r="D134" s="154"/>
      <c r="E134" s="154"/>
      <c r="F134" s="154"/>
      <c r="G134" s="220"/>
      <c r="H134" s="171">
        <v>49309</v>
      </c>
      <c r="I134" s="255">
        <v>124556467.3</v>
      </c>
    </row>
    <row r="135" spans="1:9" ht="15" customHeight="1" x14ac:dyDescent="0.35">
      <c r="A135" s="220"/>
      <c r="B135" s="154"/>
      <c r="C135" s="154"/>
      <c r="D135" s="154"/>
      <c r="E135" s="154"/>
      <c r="F135" s="154"/>
      <c r="G135" s="220"/>
      <c r="H135" s="171">
        <v>49674</v>
      </c>
      <c r="I135" s="255">
        <v>99918796.640000001</v>
      </c>
    </row>
    <row r="136" spans="1:9" ht="15" customHeight="1" x14ac:dyDescent="0.35">
      <c r="A136" s="220"/>
      <c r="B136" s="154"/>
      <c r="C136" s="154"/>
      <c r="D136" s="154"/>
      <c r="E136" s="154"/>
      <c r="F136" s="154"/>
      <c r="G136" s="220"/>
      <c r="H136" s="171">
        <v>50040</v>
      </c>
      <c r="I136" s="255">
        <v>77332354.969999999</v>
      </c>
    </row>
    <row r="137" spans="1:9" ht="15" customHeight="1" x14ac:dyDescent="0.35">
      <c r="A137" s="220"/>
      <c r="B137" s="154"/>
      <c r="C137" s="154"/>
      <c r="D137" s="154"/>
      <c r="E137" s="154"/>
      <c r="F137" s="154"/>
      <c r="G137" s="220"/>
      <c r="H137" s="171">
        <v>50405</v>
      </c>
      <c r="I137" s="255">
        <v>57005861.509999998</v>
      </c>
    </row>
    <row r="138" spans="1:9" ht="15" customHeight="1" x14ac:dyDescent="0.35">
      <c r="A138" s="220"/>
      <c r="B138" s="154"/>
      <c r="C138" s="154"/>
      <c r="D138" s="154"/>
      <c r="E138" s="154"/>
      <c r="F138" s="154"/>
      <c r="G138" s="220"/>
      <c r="H138" s="171">
        <v>50770</v>
      </c>
      <c r="I138" s="255">
        <v>38506552.689999998</v>
      </c>
    </row>
    <row r="139" spans="1:9" ht="15" customHeight="1" x14ac:dyDescent="0.35">
      <c r="A139" s="220"/>
      <c r="B139" s="154"/>
      <c r="C139" s="154"/>
      <c r="D139" s="154"/>
      <c r="E139" s="154"/>
      <c r="F139" s="154"/>
      <c r="G139" s="220"/>
      <c r="H139" s="171">
        <v>51135</v>
      </c>
      <c r="I139" s="255">
        <v>24546793.079999998</v>
      </c>
    </row>
    <row r="140" spans="1:9" ht="15" customHeight="1" x14ac:dyDescent="0.35">
      <c r="A140" s="220"/>
      <c r="B140" s="154"/>
      <c r="C140" s="154"/>
      <c r="D140" s="154"/>
      <c r="E140" s="154"/>
      <c r="F140" s="154"/>
      <c r="G140" s="220"/>
      <c r="H140" s="171">
        <v>51501</v>
      </c>
      <c r="I140" s="255">
        <v>13305979.09</v>
      </c>
    </row>
    <row r="141" spans="1:9" ht="15" customHeight="1" x14ac:dyDescent="0.35">
      <c r="A141" s="220"/>
      <c r="B141" s="154"/>
      <c r="C141" s="154"/>
      <c r="D141" s="154"/>
      <c r="E141" s="154"/>
      <c r="F141" s="154"/>
      <c r="G141" s="220"/>
      <c r="H141" s="171">
        <v>53327</v>
      </c>
      <c r="I141" s="255">
        <v>25990.81</v>
      </c>
    </row>
    <row r="142" spans="1:9" ht="15" customHeight="1" x14ac:dyDescent="0.35">
      <c r="A142" s="220"/>
      <c r="B142" s="154"/>
      <c r="C142" s="154"/>
      <c r="D142" s="154"/>
      <c r="E142" s="154"/>
      <c r="F142" s="154"/>
      <c r="G142" s="220"/>
      <c r="H142" s="171">
        <v>55153</v>
      </c>
      <c r="I142" s="255">
        <v>0</v>
      </c>
    </row>
    <row r="143" spans="1:9" ht="15" customHeight="1" x14ac:dyDescent="0.35">
      <c r="A143" s="220"/>
      <c r="B143" s="154"/>
      <c r="C143" s="154"/>
      <c r="D143" s="154"/>
      <c r="E143" s="154"/>
      <c r="F143" s="154"/>
      <c r="G143" s="220"/>
      <c r="H143" s="171"/>
      <c r="I143" s="255"/>
    </row>
    <row r="144" spans="1:9" ht="15" customHeight="1" thickBot="1" x14ac:dyDescent="0.4">
      <c r="A144" s="220"/>
      <c r="B144" s="155"/>
      <c r="C144" s="155"/>
      <c r="D144" s="155"/>
      <c r="E144" s="155"/>
      <c r="F144" s="155"/>
      <c r="G144" s="172"/>
      <c r="H144" s="173"/>
      <c r="I144" s="256"/>
    </row>
    <row r="145" spans="1:9" ht="15" customHeight="1" x14ac:dyDescent="0.3">
      <c r="A145" s="220"/>
      <c r="B145" s="192" t="s">
        <v>1315</v>
      </c>
      <c r="C145" s="154"/>
      <c r="D145" s="154"/>
      <c r="E145" s="154"/>
      <c r="F145" s="154"/>
      <c r="G145" s="154"/>
      <c r="H145" s="240"/>
      <c r="I145" s="240"/>
    </row>
    <row r="146" spans="1:9" ht="15" customHeight="1" x14ac:dyDescent="0.2">
      <c r="A146" s="220"/>
      <c r="B146" s="192"/>
      <c r="C146" s="193"/>
      <c r="D146" s="193"/>
      <c r="E146" s="193"/>
      <c r="F146" s="154"/>
      <c r="G146" s="154"/>
      <c r="H146" s="240"/>
      <c r="I146" s="240"/>
    </row>
    <row r="147" spans="1:9" ht="15" customHeight="1" x14ac:dyDescent="0.35">
      <c r="A147" s="220"/>
      <c r="B147" s="129" t="s">
        <v>1316</v>
      </c>
      <c r="C147" s="219"/>
      <c r="D147" s="219"/>
      <c r="E147" s="219"/>
      <c r="F147" s="219"/>
      <c r="G147" s="219"/>
      <c r="H147" s="219"/>
      <c r="I147" s="219"/>
    </row>
    <row r="148" spans="1:9" ht="15" customHeight="1" thickBot="1" x14ac:dyDescent="0.4">
      <c r="A148" s="220"/>
      <c r="B148" s="194" t="s">
        <v>1317</v>
      </c>
      <c r="C148" s="195" t="s">
        <v>1318</v>
      </c>
      <c r="D148" s="195" t="s">
        <v>1319</v>
      </c>
      <c r="E148" s="195" t="s">
        <v>1320</v>
      </c>
      <c r="F148" s="195" t="s">
        <v>1321</v>
      </c>
      <c r="G148" s="195" t="s">
        <v>1322</v>
      </c>
      <c r="H148" s="196" t="s">
        <v>1323</v>
      </c>
      <c r="I148" s="195" t="s">
        <v>1324</v>
      </c>
    </row>
    <row r="149" spans="1:9" ht="15" customHeight="1" x14ac:dyDescent="0.35">
      <c r="A149" s="220"/>
      <c r="B149" s="197" t="s">
        <v>1325</v>
      </c>
      <c r="C149" s="198">
        <v>106958455.73999999</v>
      </c>
      <c r="D149" s="198">
        <v>86508900.960000038</v>
      </c>
      <c r="E149" s="198">
        <v>91199693.469999969</v>
      </c>
      <c r="F149" s="198">
        <v>70672930.870000005</v>
      </c>
      <c r="G149" s="198">
        <v>61695944.730000019</v>
      </c>
      <c r="H149" s="198">
        <v>229617563.02999997</v>
      </c>
      <c r="I149" s="198">
        <v>124556467.3</v>
      </c>
    </row>
    <row r="150" spans="1:9" ht="15" customHeight="1" thickBot="1" x14ac:dyDescent="0.4">
      <c r="A150" s="220"/>
      <c r="B150" s="194" t="s">
        <v>1326</v>
      </c>
      <c r="C150" s="199">
        <v>49028447.890000001</v>
      </c>
      <c r="D150" s="199">
        <v>0</v>
      </c>
      <c r="E150" s="199">
        <v>0</v>
      </c>
      <c r="F150" s="199">
        <v>0</v>
      </c>
      <c r="G150" s="199">
        <v>12000000</v>
      </c>
      <c r="H150" s="199">
        <v>0</v>
      </c>
      <c r="I150" s="238">
        <v>0</v>
      </c>
    </row>
    <row r="151" spans="1:9" ht="15" customHeight="1" thickBot="1" x14ac:dyDescent="0.4">
      <c r="A151" s="220"/>
      <c r="B151" s="200" t="s">
        <v>1223</v>
      </c>
      <c r="C151" s="201">
        <v>155986903.63</v>
      </c>
      <c r="D151" s="201">
        <v>86508900.960000038</v>
      </c>
      <c r="E151" s="201">
        <v>91199693.469999969</v>
      </c>
      <c r="F151" s="201">
        <v>70672930.870000005</v>
      </c>
      <c r="G151" s="201">
        <v>73695944.730000019</v>
      </c>
      <c r="H151" s="201">
        <v>229617563.02999997</v>
      </c>
      <c r="I151" s="201">
        <v>124556467.3</v>
      </c>
    </row>
    <row r="152" spans="1:9" ht="15" customHeight="1" thickBot="1" x14ac:dyDescent="0.4">
      <c r="A152" s="220"/>
      <c r="B152" s="200" t="s">
        <v>1327</v>
      </c>
      <c r="C152" s="201">
        <v>0</v>
      </c>
      <c r="D152" s="201">
        <v>0</v>
      </c>
      <c r="E152" s="201">
        <v>0</v>
      </c>
      <c r="F152" s="201">
        <v>450000000</v>
      </c>
      <c r="G152" s="201">
        <v>150000000</v>
      </c>
      <c r="H152" s="201">
        <v>0</v>
      </c>
      <c r="I152" s="201">
        <v>0</v>
      </c>
    </row>
    <row r="153" spans="1:9" ht="15" customHeight="1" x14ac:dyDescent="2.2999999999999998">
      <c r="A153" s="220"/>
      <c r="B153" s="192" t="s">
        <v>1328</v>
      </c>
      <c r="C153" s="202"/>
      <c r="D153" s="202"/>
      <c r="E153" s="202"/>
      <c r="F153" s="202"/>
      <c r="G153" s="202"/>
      <c r="H153" s="202"/>
      <c r="I153" s="202"/>
    </row>
    <row r="154" spans="1:9" ht="15" customHeight="1" x14ac:dyDescent="0.35">
      <c r="A154" s="220"/>
      <c r="B154" s="203"/>
      <c r="C154" s="204"/>
      <c r="D154" s="205"/>
      <c r="E154" s="205"/>
      <c r="F154" s="205"/>
      <c r="G154" s="205"/>
      <c r="H154" s="205"/>
      <c r="I154" s="205"/>
    </row>
    <row r="155" spans="1:9" ht="15" customHeight="1" thickBot="1" x14ac:dyDescent="0.4">
      <c r="A155" s="220"/>
      <c r="B155" s="129" t="s">
        <v>1329</v>
      </c>
      <c r="C155" s="219"/>
      <c r="D155" s="219"/>
      <c r="E155" s="219"/>
      <c r="F155" s="219"/>
      <c r="G155" s="219"/>
      <c r="H155" s="219"/>
      <c r="I155" s="219" t="s">
        <v>1210</v>
      </c>
    </row>
    <row r="156" spans="1:9" ht="15" customHeight="1" x14ac:dyDescent="0.35">
      <c r="A156" s="220"/>
      <c r="B156" s="174" t="s">
        <v>1330</v>
      </c>
      <c r="C156" s="174"/>
      <c r="D156" s="174"/>
      <c r="E156" s="174"/>
      <c r="F156" s="174"/>
      <c r="G156" s="174"/>
      <c r="H156" s="175"/>
      <c r="I156" s="177">
        <v>0</v>
      </c>
    </row>
    <row r="157" spans="1:9" ht="15" customHeight="1" x14ac:dyDescent="0.35">
      <c r="A157" s="220"/>
      <c r="B157" s="178" t="s">
        <v>1331</v>
      </c>
      <c r="C157" s="137"/>
      <c r="D157" s="137"/>
      <c r="E157" s="137"/>
      <c r="F157" s="137"/>
      <c r="G157" s="137"/>
      <c r="H157" s="169"/>
      <c r="I157" s="140">
        <v>0</v>
      </c>
    </row>
    <row r="158" spans="1:9" ht="15" customHeight="1" x14ac:dyDescent="0.35">
      <c r="A158" s="220"/>
      <c r="B158" s="176" t="s">
        <v>1332</v>
      </c>
      <c r="C158" s="154"/>
      <c r="D158" s="154"/>
      <c r="E158" s="154"/>
      <c r="F158" s="154"/>
      <c r="G158" s="154"/>
      <c r="H158" s="166"/>
      <c r="I158" s="144">
        <v>0</v>
      </c>
    </row>
    <row r="159" spans="1:9" ht="15" customHeight="1" x14ac:dyDescent="0.35">
      <c r="A159" s="220"/>
      <c r="B159" s="176" t="s">
        <v>1333</v>
      </c>
      <c r="C159" s="154"/>
      <c r="D159" s="154"/>
      <c r="E159" s="154"/>
      <c r="F159" s="154"/>
      <c r="G159" s="154"/>
      <c r="H159" s="166"/>
      <c r="I159" s="144">
        <v>0</v>
      </c>
    </row>
    <row r="160" spans="1:9" ht="15" customHeight="1" thickBot="1" x14ac:dyDescent="0.4">
      <c r="A160" s="220"/>
      <c r="B160" s="179" t="s">
        <v>1334</v>
      </c>
      <c r="C160" s="157"/>
      <c r="D160" s="157"/>
      <c r="E160" s="157"/>
      <c r="F160" s="157"/>
      <c r="G160" s="157"/>
      <c r="H160" s="180"/>
      <c r="I160" s="181">
        <v>0</v>
      </c>
    </row>
    <row r="161" spans="1:9" ht="15" customHeight="1" x14ac:dyDescent="0.35">
      <c r="A161" s="220"/>
      <c r="H161" s="166"/>
      <c r="I161" s="144"/>
    </row>
    <row r="162" spans="1:9" ht="15" customHeight="1" x14ac:dyDescent="0.35">
      <c r="A162" s="220"/>
      <c r="B162" s="129" t="s">
        <v>1335</v>
      </c>
      <c r="C162" s="129"/>
      <c r="D162" s="129"/>
      <c r="E162" s="129"/>
      <c r="F162" s="129"/>
      <c r="G162" s="129"/>
      <c r="H162" s="153"/>
      <c r="I162" s="153"/>
    </row>
    <row r="163" spans="1:9" ht="15" customHeight="1" x14ac:dyDescent="0.35">
      <c r="A163" s="220"/>
      <c r="B163" s="125" t="s">
        <v>1336</v>
      </c>
      <c r="E163" s="231" t="s">
        <v>1337</v>
      </c>
      <c r="F163" s="231"/>
      <c r="G163" s="231"/>
      <c r="H163" s="231"/>
      <c r="I163" s="231"/>
    </row>
    <row r="164" spans="1:9" ht="15" customHeight="1" x14ac:dyDescent="0.35">
      <c r="A164" s="220"/>
      <c r="B164" s="125" t="s">
        <v>1338</v>
      </c>
      <c r="E164" s="257" t="s">
        <v>1156</v>
      </c>
      <c r="F164" s="258"/>
      <c r="G164" s="258"/>
      <c r="H164" s="258"/>
      <c r="I164" s="258"/>
    </row>
    <row r="165" spans="1:9" ht="15" customHeight="1" thickBot="1" x14ac:dyDescent="0.4">
      <c r="A165" s="220"/>
      <c r="B165" s="133" t="s">
        <v>1339</v>
      </c>
      <c r="C165" s="133"/>
      <c r="D165" s="133"/>
      <c r="E165" s="232" t="s">
        <v>1340</v>
      </c>
      <c r="F165" s="232"/>
      <c r="G165" s="232"/>
      <c r="H165" s="232"/>
      <c r="I165" s="232"/>
    </row>
    <row r="166" spans="1:9" ht="15" customHeight="1" x14ac:dyDescent="0.35">
      <c r="A166" s="220"/>
    </row>
    <row r="167" spans="1:9" ht="15" customHeight="1" x14ac:dyDescent="0.35">
      <c r="A167" s="220"/>
      <c r="B167" s="129" t="s">
        <v>1341</v>
      </c>
      <c r="C167" s="129"/>
      <c r="D167" s="129"/>
      <c r="E167" s="129"/>
      <c r="F167" s="129"/>
      <c r="G167" s="129"/>
      <c r="H167" s="153"/>
      <c r="I167" s="153"/>
    </row>
    <row r="168" spans="1:9" ht="15" customHeight="1" x14ac:dyDescent="0.35">
      <c r="A168" s="220"/>
      <c r="B168" s="137" t="s">
        <v>1342</v>
      </c>
    </row>
    <row r="169" spans="1:9" ht="24.9" customHeight="1" x14ac:dyDescent="0.35">
      <c r="A169" s="220"/>
      <c r="B169" s="233" t="s">
        <v>1343</v>
      </c>
      <c r="C169" s="233"/>
      <c r="D169" s="233"/>
      <c r="E169" s="233"/>
      <c r="F169" s="233"/>
      <c r="G169" s="233"/>
      <c r="H169" s="233"/>
      <c r="I169" s="233"/>
    </row>
    <row r="170" spans="1:9" ht="15" customHeight="1" x14ac:dyDescent="0.35">
      <c r="A170" s="220"/>
      <c r="B170" s="218"/>
      <c r="C170" s="218"/>
      <c r="D170" s="218"/>
      <c r="E170" s="218"/>
      <c r="F170" s="218"/>
      <c r="G170" s="218"/>
      <c r="H170" s="218"/>
      <c r="I170" s="218"/>
    </row>
    <row r="171" spans="1:9" ht="15.9" customHeight="1" x14ac:dyDescent="0.35">
      <c r="B171" s="137" t="s">
        <v>1344</v>
      </c>
    </row>
    <row r="172" spans="1:9" ht="36.9" customHeight="1" x14ac:dyDescent="0.35">
      <c r="B172" s="228" t="s">
        <v>1345</v>
      </c>
      <c r="C172" s="228"/>
      <c r="D172" s="228"/>
      <c r="E172" s="228"/>
      <c r="F172" s="228"/>
      <c r="G172" s="228"/>
      <c r="H172" s="228"/>
      <c r="I172" s="228"/>
    </row>
    <row r="173" spans="1:9" ht="15" customHeight="1" x14ac:dyDescent="0.35">
      <c r="A173" s="220"/>
      <c r="B173" s="218"/>
      <c r="C173" s="218"/>
      <c r="D173" s="218"/>
      <c r="E173" s="218"/>
      <c r="F173" s="218"/>
      <c r="G173" s="218"/>
      <c r="H173" s="218"/>
      <c r="I173" s="218"/>
    </row>
    <row r="174" spans="1:9" ht="15" customHeight="1" x14ac:dyDescent="0.35">
      <c r="A174" s="220"/>
      <c r="B174" s="137" t="s">
        <v>1346</v>
      </c>
    </row>
    <row r="175" spans="1:9" ht="36.9" customHeight="1" x14ac:dyDescent="0.35">
      <c r="A175" s="220"/>
      <c r="B175" s="228" t="s">
        <v>1347</v>
      </c>
      <c r="C175" s="228"/>
      <c r="D175" s="228"/>
      <c r="E175" s="228"/>
      <c r="F175" s="228"/>
      <c r="G175" s="228"/>
      <c r="H175" s="228"/>
      <c r="I175" s="228"/>
    </row>
    <row r="176" spans="1:9" ht="15" customHeight="1" x14ac:dyDescent="0.35"/>
    <row r="177" spans="2:9" ht="15" customHeight="1" x14ac:dyDescent="0.35">
      <c r="B177" s="137" t="s">
        <v>1348</v>
      </c>
    </row>
    <row r="178" spans="2:9" ht="62.15" customHeight="1" x14ac:dyDescent="0.35">
      <c r="B178" s="228" t="s">
        <v>1349</v>
      </c>
      <c r="C178" s="228"/>
      <c r="D178" s="228"/>
      <c r="E178" s="228"/>
      <c r="F178" s="228"/>
      <c r="G178" s="228"/>
      <c r="H178" s="228"/>
      <c r="I178" s="228"/>
    </row>
    <row r="179" spans="2:9" ht="15" customHeight="1" x14ac:dyDescent="0.35"/>
    <row r="180" spans="2:9" ht="15" customHeight="1" x14ac:dyDescent="0.35">
      <c r="B180" s="137" t="s">
        <v>1350</v>
      </c>
    </row>
    <row r="181" spans="2:9" ht="15" customHeight="1" x14ac:dyDescent="0.35">
      <c r="B181" s="125" t="s">
        <v>1351</v>
      </c>
    </row>
    <row r="182" spans="2:9" ht="15" customHeight="1" x14ac:dyDescent="0.35"/>
    <row r="183" spans="2:9" ht="15.9" customHeight="1" x14ac:dyDescent="0.35">
      <c r="B183" s="137" t="s">
        <v>1352</v>
      </c>
    </row>
    <row r="184" spans="2:9" ht="24.9" customHeight="1" thickBot="1" x14ac:dyDescent="0.4">
      <c r="B184" s="229" t="s">
        <v>1353</v>
      </c>
      <c r="C184" s="229"/>
      <c r="D184" s="229"/>
      <c r="E184" s="229"/>
      <c r="F184" s="229"/>
      <c r="G184" s="229"/>
      <c r="H184" s="229"/>
      <c r="I184" s="229"/>
    </row>
    <row r="186" spans="2:9" ht="15.9" customHeight="1" x14ac:dyDescent="0.35">
      <c r="B186" s="218"/>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4355E029-227B-4579-A5BB-DBFFAAF7BBA7}"/>
    <hyperlink ref="E164" r:id="rId2" xr:uid="{17DF825D-680C-4CE8-A876-E99BB6D0C505}"/>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34" t="s">
        <v>945</v>
      </c>
      <c r="B1" s="234"/>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6" t="s">
        <v>656</v>
      </c>
      <c r="D14" s="206" t="s">
        <v>656</v>
      </c>
      <c r="E14" s="28"/>
      <c r="F14" s="28"/>
      <c r="G14" s="28"/>
      <c r="H14" s="20"/>
      <c r="L14" s="20"/>
      <c r="M14" s="20"/>
    </row>
    <row r="15" spans="1:13" x14ac:dyDescent="0.35">
      <c r="A15" s="22" t="s">
        <v>850</v>
      </c>
      <c r="B15" s="39" t="s">
        <v>346</v>
      </c>
      <c r="C15" s="206" t="s">
        <v>1150</v>
      </c>
      <c r="D15" s="206" t="s">
        <v>1151</v>
      </c>
      <c r="E15" s="28"/>
      <c r="F15" s="28"/>
      <c r="G15" s="28"/>
      <c r="H15" s="20"/>
      <c r="L15" s="20"/>
      <c r="M15" s="20"/>
    </row>
    <row r="16" spans="1:13" x14ac:dyDescent="0.35">
      <c r="A16" s="22" t="s">
        <v>851</v>
      </c>
      <c r="B16" s="39" t="s">
        <v>839</v>
      </c>
      <c r="C16" s="206" t="s">
        <v>656</v>
      </c>
      <c r="D16" s="206" t="s">
        <v>656</v>
      </c>
      <c r="E16" s="28"/>
      <c r="F16" s="28"/>
      <c r="G16" s="28"/>
      <c r="H16" s="20"/>
      <c r="L16" s="20"/>
      <c r="M16" s="20"/>
    </row>
    <row r="17" spans="1:13" x14ac:dyDescent="0.35">
      <c r="A17" s="22" t="s">
        <v>852</v>
      </c>
      <c r="B17" s="39" t="s">
        <v>840</v>
      </c>
      <c r="C17" s="206" t="s">
        <v>656</v>
      </c>
      <c r="D17" s="206" t="s">
        <v>656</v>
      </c>
      <c r="E17" s="28"/>
      <c r="F17" s="28"/>
      <c r="G17" s="28"/>
      <c r="H17" s="20"/>
      <c r="L17" s="20"/>
      <c r="M17" s="20"/>
    </row>
    <row r="18" spans="1:13" x14ac:dyDescent="0.35">
      <c r="A18" s="22" t="s">
        <v>853</v>
      </c>
      <c r="B18" s="39" t="s">
        <v>841</v>
      </c>
      <c r="C18" s="206" t="s">
        <v>1150</v>
      </c>
      <c r="D18" s="206" t="s">
        <v>1151</v>
      </c>
      <c r="E18" s="28"/>
      <c r="F18" s="28"/>
      <c r="G18" s="28"/>
      <c r="H18" s="20"/>
      <c r="L18" s="20"/>
      <c r="M18" s="20"/>
    </row>
    <row r="19" spans="1:13" x14ac:dyDescent="0.35">
      <c r="A19" s="22" t="s">
        <v>854</v>
      </c>
      <c r="B19" s="39" t="s">
        <v>842</v>
      </c>
      <c r="C19" s="206" t="s">
        <v>656</v>
      </c>
      <c r="D19" s="206" t="s">
        <v>656</v>
      </c>
      <c r="E19" s="28"/>
      <c r="F19" s="28"/>
      <c r="G19" s="28"/>
      <c r="H19" s="20"/>
      <c r="L19" s="20"/>
      <c r="M19" s="20"/>
    </row>
    <row r="20" spans="1:13" x14ac:dyDescent="0.35">
      <c r="A20" s="22" t="s">
        <v>855</v>
      </c>
      <c r="B20" s="39" t="s">
        <v>843</v>
      </c>
      <c r="C20" s="206" t="s">
        <v>1150</v>
      </c>
      <c r="D20" s="206" t="s">
        <v>1151</v>
      </c>
      <c r="E20" s="28"/>
      <c r="F20" s="28"/>
      <c r="G20" s="28"/>
      <c r="H20" s="20"/>
      <c r="L20" s="20"/>
      <c r="M20" s="20"/>
    </row>
    <row r="21" spans="1:13" x14ac:dyDescent="0.35">
      <c r="A21" s="22" t="s">
        <v>856</v>
      </c>
      <c r="B21" s="39" t="s">
        <v>844</v>
      </c>
      <c r="C21" s="206" t="s">
        <v>656</v>
      </c>
      <c r="D21" s="206" t="s">
        <v>656</v>
      </c>
      <c r="E21" s="28"/>
      <c r="F21" s="28"/>
      <c r="G21" s="28"/>
      <c r="H21" s="20"/>
      <c r="L21" s="20"/>
      <c r="M21" s="20"/>
    </row>
    <row r="22" spans="1:13" x14ac:dyDescent="0.35">
      <c r="A22" s="22" t="s">
        <v>857</v>
      </c>
      <c r="B22" s="39" t="s">
        <v>845</v>
      </c>
      <c r="C22" s="206" t="s">
        <v>656</v>
      </c>
      <c r="D22" s="206" t="s">
        <v>656</v>
      </c>
      <c r="E22" s="28"/>
      <c r="F22" s="28"/>
      <c r="G22" s="28"/>
      <c r="H22" s="20"/>
      <c r="L22" s="20"/>
      <c r="M22" s="20"/>
    </row>
    <row r="23" spans="1:13" x14ac:dyDescent="0.35">
      <c r="A23" s="22" t="s">
        <v>858</v>
      </c>
      <c r="B23" s="39" t="s">
        <v>924</v>
      </c>
      <c r="C23" s="206" t="s">
        <v>1152</v>
      </c>
      <c r="D23" s="206" t="s">
        <v>1153</v>
      </c>
      <c r="E23" s="28"/>
      <c r="F23" s="28"/>
      <c r="G23" s="28"/>
      <c r="H23" s="20"/>
      <c r="L23" s="20"/>
      <c r="M23" s="20"/>
    </row>
    <row r="24" spans="1:13" x14ac:dyDescent="0.35">
      <c r="A24" s="22" t="s">
        <v>926</v>
      </c>
      <c r="B24" s="39" t="s">
        <v>925</v>
      </c>
      <c r="C24" s="206" t="s">
        <v>1154</v>
      </c>
      <c r="D24" s="206" t="s">
        <v>656</v>
      </c>
      <c r="E24" s="28"/>
      <c r="F24" s="28"/>
      <c r="G24" s="28"/>
      <c r="H24" s="20"/>
      <c r="L24" s="20"/>
      <c r="M24" s="20"/>
    </row>
    <row r="25" spans="1:13" outlineLevel="1" x14ac:dyDescent="0.35">
      <c r="A25" s="22" t="s">
        <v>859</v>
      </c>
      <c r="B25" s="37" t="s">
        <v>1043</v>
      </c>
      <c r="C25" s="206" t="s">
        <v>1150</v>
      </c>
      <c r="D25" s="206"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7" t="s">
        <v>656</v>
      </c>
      <c r="C35" s="207" t="s">
        <v>656</v>
      </c>
      <c r="D35" s="207" t="s">
        <v>656</v>
      </c>
      <c r="E35" s="207"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8">
        <v>6.9475000000000007</v>
      </c>
      <c r="H75" s="20"/>
    </row>
    <row r="76" spans="1:14" x14ac:dyDescent="0.35">
      <c r="A76" s="22" t="s">
        <v>910</v>
      </c>
      <c r="B76" s="22" t="s">
        <v>1129</v>
      </c>
      <c r="C76" s="208">
        <v>10.691666666666668</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6" t="s">
        <v>656</v>
      </c>
      <c r="D82" s="206" t="s">
        <v>656</v>
      </c>
      <c r="E82" s="206" t="s">
        <v>656</v>
      </c>
      <c r="F82" s="206" t="s">
        <v>656</v>
      </c>
      <c r="G82" s="206" t="s">
        <v>656</v>
      </c>
      <c r="H82" s="20"/>
    </row>
    <row r="83" spans="1:8" x14ac:dyDescent="0.35">
      <c r="A83" s="22" t="s">
        <v>917</v>
      </c>
      <c r="B83" s="22" t="s">
        <v>931</v>
      </c>
      <c r="C83" s="206" t="s">
        <v>656</v>
      </c>
      <c r="D83" s="206" t="s">
        <v>656</v>
      </c>
      <c r="E83" s="206" t="s">
        <v>656</v>
      </c>
      <c r="F83" s="206" t="s">
        <v>656</v>
      </c>
      <c r="G83" s="206" t="s">
        <v>656</v>
      </c>
      <c r="H83" s="20"/>
    </row>
    <row r="84" spans="1:8" x14ac:dyDescent="0.35">
      <c r="A84" s="22" t="s">
        <v>918</v>
      </c>
      <c r="B84" s="22" t="s">
        <v>929</v>
      </c>
      <c r="C84" s="206" t="s">
        <v>656</v>
      </c>
      <c r="D84" s="206" t="s">
        <v>656</v>
      </c>
      <c r="E84" s="206" t="s">
        <v>656</v>
      </c>
      <c r="F84" s="206" t="s">
        <v>656</v>
      </c>
      <c r="G84" s="206" t="s">
        <v>656</v>
      </c>
      <c r="H84" s="20"/>
    </row>
    <row r="85" spans="1:8" x14ac:dyDescent="0.35">
      <c r="A85" s="22" t="s">
        <v>919</v>
      </c>
      <c r="B85" s="22" t="s">
        <v>930</v>
      </c>
      <c r="C85" s="206" t="s">
        <v>656</v>
      </c>
      <c r="D85" s="206" t="s">
        <v>656</v>
      </c>
      <c r="E85" s="206" t="s">
        <v>656</v>
      </c>
      <c r="F85" s="206" t="s">
        <v>656</v>
      </c>
      <c r="G85" s="206" t="s">
        <v>656</v>
      </c>
      <c r="H85" s="20"/>
    </row>
    <row r="86" spans="1:8" x14ac:dyDescent="0.35">
      <c r="A86" s="22" t="s">
        <v>933</v>
      </c>
      <c r="B86" s="22" t="s">
        <v>932</v>
      </c>
      <c r="C86" s="206" t="s">
        <v>656</v>
      </c>
      <c r="D86" s="206" t="s">
        <v>656</v>
      </c>
      <c r="E86" s="206" t="s">
        <v>656</v>
      </c>
      <c r="F86" s="206" t="s">
        <v>656</v>
      </c>
      <c r="G86" s="206"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2024-04-29T14:25:22Z</cp:lastPrinted>
  <dcterms:created xsi:type="dcterms:W3CDTF">2016-04-21T08:07:20Z</dcterms:created>
  <dcterms:modified xsi:type="dcterms:W3CDTF">2025-01-29T11:48:31Z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ZGI2YZE5NDIXYMIWNDQ3</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108683</vt:lpwstr>
  </property>
  <property fmtid="{D5CDD505-2E9C-101B-9397-08002B2CF9AE}" pid="14" name="DISidcName">
    <vt:lpwstr>pr_ucme02</vt:lpwstr>
  </property>
  <property fmtid="{D5CDD505-2E9C-101B-9397-08002B2CF9AE}" pid="15" name="DISTaskPaneUrl">
    <vt:lpwstr>http://peucmasp02.mw.pr.geos.loc:7001/cs/idcplg?IdcService=DESKTOP_DOC_INFO&amp;dDocName=ZGI2YZE5NDIXYMIWNDQ3&amp;dID=108683&amp;ClientControlled=DocMan,taskpane&amp;coreContentOnly=1</vt:lpwstr>
  </property>
</Properties>
</file>