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9972898E-5E7F-42B1-BC5F-9D3D4603BD8A}" xr6:coauthVersionLast="47" xr6:coauthVersionMax="47" xr10:uidLastSave="{00000000-0000-0000-0000-000000000000}"/>
  <bookViews>
    <workbookView xWindow="105" yWindow="-16455"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4" i="9"/>
  <c r="F173" i="9"/>
  <c r="F172" i="9"/>
  <c r="F171" i="9"/>
  <c r="F170"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307" i="8"/>
  <c r="C295" i="8"/>
  <c r="C291" i="8"/>
  <c r="D291" i="8"/>
  <c r="D293" i="8"/>
  <c r="D295" i="8"/>
  <c r="C293" i="8"/>
  <c r="C307"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<sst xmlns="http://schemas.openxmlformats.org/spreadsheetml/2006/main" count="2915" uniqueCount="1876">
  <si>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</si>
  <si>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</si>
  <si>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</si>
  <si>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</si>
  <si>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</si>
  <si>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</si>
  <si>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</si>
  <si>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</si>
  <si>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</si>
  <si>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</si>
  <si>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</si>
  <si>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</si>
  <si>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</si>
  <si>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</si>
  <si>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</si>
  <si>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</si>
  <si>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</si>
  <si>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</si>
  <si>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</si>
  <si>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</si>
  <si>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</si>
  <si>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</si>
  <si>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</si>
  <si>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</si>
  <si>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</si>
  <si>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</si>
  <si>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</si>
  <si>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</si>
  <si>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</si>
  <si>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</si>
  <si>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</si>
  <si>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</si>
  <si>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</si>
  <si>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</si>
  <si>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</si>
  <si>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</si>
  <si>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</si>
  <si>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</si>
  <si>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</si>
  <si>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</si>
  <si>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</si>
  <si>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</si>
  <si>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</si>
  <si>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</si>
  <si>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</si>
  <si>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</si>
  <si>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</si>
  <si>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</si>
  <si>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</si>
  <si>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</si>
  <si>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</si>
  <si>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</si>
  <si>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</si>
  <si>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</si>
  <si>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</si>
  <si>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</si>
  <si>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</si>
  <si>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</si>
  <si>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</si>
  <si>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</si>
  <si>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</si>
  <si>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</si>
  <si>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</si>
  <si>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</si>
  <si>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</si>
  <si>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</si>
  <si>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</si>
  <si>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</si>
  <si>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</si>
  <si>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</si>
  <si>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</si>
  <si>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</si>
  <si>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</si>
  <si>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</si>
  <si>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</si>
  <si>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</si>
  <si>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</si>
  <si>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</si>
  <si>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</si>
  <si>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</si>
  <si>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</si>
  <si>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</si>
  <si>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</si>
  <si>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</si>
  <si>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</si>
  <si>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</si>
  <si>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</si>
  <si>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</si>
  <si>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</si>
  <si>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</si>
  <si>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</si>
  <si>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</si>
  <si>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</si>
  <si>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</si>
  <si>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</si>
  <si>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</si>
  <si>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</si>
  <si>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</si>
  <si>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</si>
  <si>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</si>
  <si>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</si>
  <si>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</si>
  <si>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</si>
  <si>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</si>
  <si>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</si>
  <si>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</si>
  <si>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</si>
  <si>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</si>
  <si>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</si>
  <si>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</si>
  <si>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</si>
  <si>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</si>
  <si>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</si>
  <si>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</si>
  <si>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</si>
  <si>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</si>
  <si>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</si>
  <si>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</si>
  <si>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</si>
  <si>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</si>
  <si>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</si>
  <si>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</si>
  <si>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</si>
  <si>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</si>
  <si>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</si>
  <si>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</si>
  <si>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</si>
  <si>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</si>
  <si>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</si>
  <si>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</si>
  <si>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</si>
  <si>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</si>
  <si>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</si>
  <si>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</si>
  <si>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</si>
  <si>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</si>
  <si>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</si>
  <si>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</si>
  <si>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</si>
  <si>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</si>
  <si>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</si>
  <si>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</si>
  <si>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</si>
  <si>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</si>
  <si>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</si>
  <si>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</si>
  <si>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</si>
  <si>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</si>
  <si>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</si>
  <si>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</si>
  <si>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</si>
  <si>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</si>
  <si>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</si>
  <si>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</si>
  <si>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</si>
  <si>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</si>
  <si>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</si>
  <si>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</si>
  <si>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</si>
  <si>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</si>
  <si>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</si>
  <si>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</si>
  <si>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</si>
  <si>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</si>
  <si>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</si>
  <si>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</si>
  <si>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</si>
  <si>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</si>
  <si>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</si>
  <si>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</si>
  <si>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</si>
  <si>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</si>
  <si>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</si>
  <si>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</si>
  <si>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</si>
  <si>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</si>
  <si>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</si>
  <si>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</si>
  <si>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</si>
  <si>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</si>
  <si>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</si>
  <si>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</si>
  <si>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</si>
  <si>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</si>
  <si>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</si>
  <si>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</si>
  <si>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</si>
  <si>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</si>
  <si>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</si>
  <si>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</si>
  <si>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</si>
  <si>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</si>
  <si>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</si>
  <si>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</si>
  <si>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</si>
  <si>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</si>
  <si>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</si>
  <si>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</si>
  <si>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</si>
  <si>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</si>
  <si>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</si>
  <si>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</si>
  <si>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</si>
  <si>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</si>
  <si>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</si>
  <si>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</si>
  <si>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</si>
  <si>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</si>
  <si>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</si>
  <si>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</si>
  <si>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</si>
  <si>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</si>
  <si>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</si>
  <si>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</si>
  <si>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</si>
  <si>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</si>
  <si>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</si>
  <si>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</si>
  <si>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</si>
  <si>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</si>
  <si>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</si>
  <si>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</si>
  <si>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</si>
  <si>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</si>
  <si>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</si>
  <si>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</si>
  <si>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</si>
  <si>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</si>
  <si>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</si>
  <si>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</si>
  <si>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</si>
  <si>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</si>
  <si>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</si>
  <si>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</si>
  <si>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</si>
  <si>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</si>
  <si>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</si>
  <si>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</si>
  <si>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</si>
  <si>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</si>
  <si>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</si>
  <si>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</si>
  <si>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</si>
  <si>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</si>
  <si>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</si>
  <si>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</si>
  <si>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</si>
  <si>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</si>
  <si>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</si>
  <si>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</si>
  <si>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</si>
  <si>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</si>
  <si>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</si>
  <si>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</si>
  <si>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</si>
  <si>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</si>
  <si>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</si>
  <si>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</si>
  <si>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</si>
  <si>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</si>
  <si>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</si>
  <si>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</si>
  <si>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</si>
  <si>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</si>
  <si>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</si>
  <si>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</si>
  <si>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</si>
  <si>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</si>
  <si>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</si>
  <si>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</si>
  <si>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</si>
  <si>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</si>
  <si>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</si>
  <si>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</si>
  <si>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</si>
  <si>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</si>
  <si>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</si>
  <si>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</si>
  <si>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</si>
  <si>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</si>
  <si>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</si>
  <si>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</si>
  <si>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</si>
  <si>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</si>
  <si>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</si>
  <si>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</si>
  <si>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</si>
  <si>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</si>
  <si>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</si>
  <si>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</si>
  <si>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</si>
  <si>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</si>
  <si>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</si>
  <si>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</si>
  <si>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</si>
  <si>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</si>
  <si>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</si>
  <si>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</si>
  <si>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</si>
  <si>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</si>
  <si>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</si>
  <si>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</si>
  <si>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</si>
  <si>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</si>
  <si>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</si>
  <si>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</si>
  <si>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</si>
  <si>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</si>
  <si>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</si>
  <si>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</si>
  <si>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</si>
  <si>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</si>
  <si>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</si>
  <si>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</si>
  <si>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</si>
  <si>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</si>
  <si>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</si>
  <si>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</si>
  <si>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</si>
  <si>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</si>
  <si>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</si>
  <si>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</si>
  <si>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</si>
  <si>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</si>
  <si>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</si>
  <si>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</si>
  <si>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</si>
  <si>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</si>
  <si>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</si>
  <si>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</si>
  <si>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</si>
  <si>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</si>
  <si>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</si>
  <si>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</si>
  <si>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</si>
  <si>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</si>
  <si>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</si>
  <si>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</si>
  <si>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</si>
  <si>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</si>
  <si>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</si>
  <si>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</si>
  <si>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</si>
  <si>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</si>
  <si>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</si>
  <si>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</si>
  <si>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</si>
  <si>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</si>
  <si>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</si>
  <si>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</si>
  <si>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</si>
  <si>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</si>
  <si>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</si>
  <si>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</si>
  <si>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</si>
  <si>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</si>
  <si>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</si>
  <si>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</si>
  <si>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</si>
  <si>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</si>
  <si>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</si>
  <si>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</si>
  <si>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</si>
  <si>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</si>
  <si>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</si>
  <si>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</si>
  <si>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</si>
  <si>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</si>
  <si>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</si>
  <si>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</si>
  <si>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</si>
  <si>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</si>
  <si>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</si>
  <si>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</si>
  <si>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</si>
  <si>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</si>
  <si>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</si>
  <si>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</si>
  <si>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</si>
  <si>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</si>
  <si>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</si>
  <si>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</si>
  <si>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</si>
  <si>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</si>
  <si>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</si>
  <si>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</si>
  <si>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</si>
  <si>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</si>
  <si>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</si>
  <si>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</si>
  <si>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</si>
  <si>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</si>
  <si>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</si>
  <si>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</si>
  <si>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</si>
  <si>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</si>
  <si>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</si>
  <si>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</si>
  <si>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</si>
  <si>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</si>
  <si>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</si>
  <si>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</si>
  <si>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</si>
  <si>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</si>
  <si>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</si>
  <si>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</si>
  <si>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</si>
  <si>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</si>
  <si>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</si>
  <si>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</si>
  <si>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</si>
  <si>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</si>
  <si>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</si>
  <si>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</si>
  <si>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</si>
  <si>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</si>
  <si>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</si>
  <si>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</si>
  <si>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</si>
  <si>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</si>
  <si>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</si>
  <si>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</si>
  <si>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</si>
  <si>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</si>
  <si>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</si>
  <si>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</si>
  <si>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</si>
  <si>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</si>
  <si>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</si>
  <si>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</si>
  <si>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</si>
  <si>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</si>
  <si>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</si>
  <si>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</si>
  <si>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</si>
  <si>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</si>
  <si>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</si>
  <si>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</si>
  <si>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</si>
  <si>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</si>
  <si>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</si>
  <si>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</si>
  <si>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</si>
  <si>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</si>
  <si>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</si>
  <si>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</si>
  <si>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</si>
  <si>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</si>
  <si>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</si>
  <si>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</si>
  <si>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</si>
  <si>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</si>
  <si>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</si>
  <si>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</si>
  <si>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</si>
  <si>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</si>
  <si>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</si>
  <si>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</si>
  <si>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</si>
  <si>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</si>
  <si>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</si>
  <si>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</si>
  <si>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</si>
  <si>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</si>
  <si>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</si>
  <si>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</si>
  <si>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</si>
  <si>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</si>
  <si>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</si>
  <si>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</si>
  <si>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</si>
  <si>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</si>
  <si>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</si>
  <si>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</si>
  <si>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</si>
  <si>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</si>
  <si>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</si>
  <si>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</si>
  <si>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</si>
  <si>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</si>
  <si>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</si>
  <si>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</si>
  <si>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</si>
  <si>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</si>
  <si>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</si>
  <si>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</si>
  <si>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</si>
  <si>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</si>
  <si>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</si>
  <si>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</si>
  <si>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</si>
  <si>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</si>
  <si>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</si>
  <si>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</si>
  <si>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</si>
  <si>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</si>
  <si>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</si>
  <si>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</si>
  <si>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</si>
  <si>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</si>
  <si>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</si>
  <si>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</si>
  <si>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</si>
  <si>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</si>
  <si>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</si>
  <si>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</si>
  <si>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</si>
  <si>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</si>
  <si>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</si>
  <si>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</si>
  <si>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</si>
  <si>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</si>
  <si>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</si>
  <si>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</si>
  <si>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</si>
  <si>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</si>
  <si>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</si>
  <si>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</si>
  <si>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</si>
  <si>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</si>
  <si>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</si>
  <si>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</si>
  <si>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</si>
  <si>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</si>
  <si>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</si>
  <si>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</si>
  <si>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</si>
  <si>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</si>
  <si>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</si>
  <si>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</si>
  <si>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</si>
  <si>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</si>
  <si>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</si>
  <si>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</si>
  <si>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</si>
  <si>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</si>
  <si>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</si>
  <si>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</si>
  <si>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</si>
  <si>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</si>
  <si>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</si>
  <si>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</si>
  <si>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</si>
  <si>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</si>
  <si>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</si>
  <si>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</si>
  <si>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</si>
  <si>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</si>
  <si>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</si>
  <si>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</si>
  <si>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</si>
  <si>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</si>
  <si>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</si>
  <si>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</si>
  <si>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</si>
  <si>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</si>
  <si>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</si>
  <si>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</si>
  <si>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</si>
  <si>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</si>
  <si>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</si>
  <si>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</si>
  <si>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</si>
  <si>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</si>
  <si>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</si>
  <si>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</si>
  <si>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</si>
  <si>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</si>
  <si>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</si>
  <si>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</si>
  <si>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</si>
  <si>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</si>
  <si>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</si>
  <si>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</si>
  <si>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</si>
  <si>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</si>
  <si>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</si>
  <si>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</si>
  <si>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</si>
  <si>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</si>
  <si>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</si>
  <si>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</si>
  <si>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</si>
  <si>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</si>
  <si>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</si>
  <si>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</si>
  <si>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</si>
  <si>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</si>
  <si>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</si>
  <si>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</si>
  <si>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</si>
  <si>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</si>
  <si>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</si>
  <si>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</si>
  <si>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</si>
  <si>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</si>
  <si>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</si>
  <si>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</si>
  <si>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</si>
  <si>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</si>
  <si>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</si>
  <si>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</si>
  <si>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</si>
  <si>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</si>
  <si>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</si>
  <si>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</si>
  <si>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</si>
  <si>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</si>
  <si>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</si>
  <si>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</si>
  <si>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</si>
  <si>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</si>
  <si>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</si>
  <si>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</si>
  <si>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</si>
  <si>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</si>
  <si>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</si>
  <si>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</si>
  <si>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</si>
  <si>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</si>
  <si>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</si>
  <si>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</si>
  <si>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</si>
  <si>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</si>
  <si>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</si>
  <si>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</si>
  <si>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</si>
  <si>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</si>
  <si>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</si>
  <si>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</si>
  <si>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</si>
  <si>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</si>
  <si>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</si>
  <si>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</si>
  <si>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</si>
  <si>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</si>
  <si>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</si>
  <si>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</si>
  <si>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</si>
  <si>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</si>
  <si>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</si>
  <si>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</si>
  <si>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</si>
  <si>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</si>
  <si>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</si>
  <si>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</si>
  <si>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</si>
  <si>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</si>
  <si>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</si>
  <si>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</si>
  <si>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</si>
  <si>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</si>
  <si>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</si>
  <si>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</si>
  <si>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</si>
  <si>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</si>
  <si>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</si>
  <si>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</si>
  <si>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</si>
  <si>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</si>
  <si>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</si>
  <si>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</si>
  <si>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</si>
  <si>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</si>
  <si>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</si>
  <si>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</si>
  <si>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</si>
  <si>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</si>
  <si>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</si>
  <si>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</si>
  <si>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</si>
  <si>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</si>
  <si>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</si>
  <si>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</si>
  <si>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</si>
  <si>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</si>
  <si>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</si>
  <si>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</si>
  <si>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</si>
  <si>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</si>
  <si>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</si>
  <si>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</si>
  <si>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</si>
  <si>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</si>
  <si>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</si>
  <si>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</si>
  <si>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</si>
  <si>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</si>
  <si>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</si>
  <si>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</si>
  <si>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</si>
  <si>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</si>
  <si>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</si>
  <si>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</si>
  <si>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</si>
  <si>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</si>
  <si>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</si>
  <si>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</si>
  <si>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</si>
  <si>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</si>
  <si>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</si>
  <si>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</si>
  <si>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</si>
  <si>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</si>
  <si>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</si>
  <si>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</si>
  <si>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</si>
  <si>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</si>
  <si>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</si>
  <si>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</si>
  <si>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</si>
  <si>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</si>
  <si>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</si>
  <si>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</si>
  <si>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</si>
  <si>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</si>
  <si>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</si>
  <si>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</si>
  <si>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</si>
  <si>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</si>
  <si>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</si>
  <si>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</si>
  <si>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</si>
  <si>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</si>
  <si>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</si>
  <si>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</si>
  <si>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</si>
  <si>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</si>
  <si>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</si>
  <si>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</si>
  <si>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</si>
  <si>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</si>
  <si>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</si>
  <si>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</si>
  <si>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</si>
  <si>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</si>
  <si>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</si>
  <si>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</si>
  <si>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</si>
  <si>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</si>
  <si>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</si>
  <si>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</si>
  <si>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</si>
  <si>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</si>
  <si>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</si>
  <si>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</si>
  <si>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</si>
  <si>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</si>
  <si>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</si>
  <si>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</si>
  <si>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</si>
  <si>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</si>
  <si>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</si>
  <si>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</si>
  <si>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</si>
  <si>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</si>
  <si>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</si>
  <si>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</si>
  <si>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</si>
  <si>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</si>
  <si>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</si>
  <si>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</si>
  <si>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</si>
  <si>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</si>
  <si>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</si>
  <si>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</si>
  <si>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</si>
  <si>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</si>
  <si>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</si>
  <si>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</si>
  <si>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</si>
  <si>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</si>
  <si>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</si>
  <si>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</si>
  <si>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</si>
  <si>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</si>
  <si>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</si>
  <si>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</si>
  <si>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</si>
  <si>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</si>
  <si>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</si>
  <si>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</si>
  <si>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</si>
  <si>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</si>
  <si>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</si>
  <si>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</si>
  <si>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</si>
  <si>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</si>
  <si>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</si>
  <si>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</si>
  <si>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</si>
  <si>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</si>
  <si>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</si>
  <si>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</si>
  <si>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</si>
  <si>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</si>
  <si>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</si>
  <si>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</si>
  <si>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</si>
  <si>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</si>
  <si>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</si>
  <si>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</si>
  <si>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</si>
  <si>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</si>
  <si>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</si>
  <si>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</si>
  <si>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</si>
  <si>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</si>
  <si>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</si>
  <si>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</si>
  <si>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</si>
  <si>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</si>
  <si>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</si>
  <si>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</si>
  <si>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</si>
  <si>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</si>
  <si>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</si>
  <si>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</si>
  <si>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</si>
  <si>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</si>
  <si>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</si>
  <si>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</si>
  <si>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</si>
  <si>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</si>
  <si>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</si>
  <si>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</si>
  <si>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</si>
  <si>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</si>
  <si>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</si>
  <si>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</si>
  <si>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</si>
  <si>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</si>
  <si>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</si>
  <si>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</si>
  <si>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</si>
  <si>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</si>
  <si>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</si>
  <si>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</si>
  <si>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</si>
  <si>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</si>
  <si>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</si>
  <si>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</si>
  <si>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</si>
  <si>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</si>
  <si>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</si>
  <si>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</si>
  <si>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</si>
  <si>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</si>
  <si>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</si>
  <si>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</si>
  <si>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</si>
  <si>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</si>
  <si>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</si>
  <si>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</si>
  <si>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</si>
  <si>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</si>
  <si>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</si>
  <si>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</si>
  <si>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</si>
  <si>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</si>
  <si>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</si>
  <si>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</si>
  <si>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</si>
  <si>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</si>
  <si>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</si>
  <si>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</si>
  <si>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</si>
  <si>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</si>
  <si>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</si>
  <si>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</si>
  <si>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</si>
  <si>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</si>
  <si>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</si>
  <si>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</si>
  <si>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</si>
  <si>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</si>
  <si>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</si>
  <si>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</si>
  <si>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</si>
  <si>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</si>
  <si>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</si>
  <si>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</si>
  <si>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</si>
  <si>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</si>
  <si>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</si>
  <si>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</si>
  <si>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</si>
  <si>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</si>
  <si>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</si>
  <si>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</si>
  <si>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</si>
  <si>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</si>
  <si>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</si>
  <si>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</si>
  <si>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</si>
  <si>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</si>
  <si>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</si>
  <si>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</si>
  <si>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</si>
  <si>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</si>
  <si>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</si>
  <si>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</si>
  <si>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</si>
  <si>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</si>
  <si>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</si>
  <si>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</si>
  <si>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</si>
  <si>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</si>
  <si>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</si>
  <si>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</si>
  <si>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</si>
  <si>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</si>
  <si>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</si>
  <si>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</si>
  <si>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</si>
  <si>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</si>
  <si>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</si>
  <si>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</si>
  <si>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</si>
  <si>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</si>
  <si>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</si>
  <si>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</si>
  <si>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</si>
  <si>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</si>
  <si>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</si>
  <si>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</si>
  <si>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</si>
  <si>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</si>
  <si>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</si>
  <si>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</si>
  <si>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</si>
  <si>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</si>
  <si>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</si>
  <si>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</si>
  <si>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</si>
  <si>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</si>
  <si>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</si>
  <si>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</si>
  <si>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</si>
  <si>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</si>
  <si>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</si>
  <si>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</si>
  <si>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</si>
  <si>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</si>
  <si>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</si>
  <si>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</si>
  <si>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</si>
  <si>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</si>
  <si>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</si>
  <si>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</si>
  <si>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</si>
  <si>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</si>
  <si>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</si>
  <si>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</si>
  <si>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</si>
  <si>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</si>
  <si>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</si>
  <si>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</si>
  <si>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</si>
  <si>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</si>
  <si>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</si>
  <si>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</si>
  <si>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</si>
  <si>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</si>
  <si>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</si>
  <si>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</si>
  <si>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</si>
  <si>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</si>
  <si>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</si>
  <si>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</si>
  <si>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</si>
  <si>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</si>
  <si>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</si>
  <si>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</si>
  <si>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</si>
  <si>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</si>
  <si>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</si>
  <si>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</si>
  <si>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</si>
  <si>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</si>
  <si>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</si>
  <si>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</si>
  <si>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</si>
  <si>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</si>
  <si>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</si>
  <si>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</si>
  <si>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</si>
  <si>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</si>
  <si>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</si>
  <si>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</si>
  <si>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</si>
  <si>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</si>
  <si>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</si>
  <si>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</si>
  <si>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</si>
  <si>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</si>
  <si>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</si>
  <si>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</si>
  <si>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</si>
  <si>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</si>
  <si>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</si>
  <si>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</si>
  <si>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</si>
  <si>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</si>
  <si>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</si>
  <si>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</si>
  <si>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</si>
  <si>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</si>
  <si>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</si>
  <si>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</si>
  <si>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</si>
  <si>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</si>
  <si>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</si>
  <si>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</si>
  <si>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</si>
  <si>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</si>
  <si>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</si>
  <si>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</si>
  <si>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</si>
  <si>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</si>
  <si>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</si>
  <si>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</si>
  <si>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</si>
  <si>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</si>
  <si>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</si>
  <si>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</si>
  <si>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</si>
  <si>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</si>
  <si>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</si>
  <si>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</si>
  <si>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</si>
  <si>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</si>
  <si>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</si>
  <si>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</si>
  <si>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</si>
  <si>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</si>
  <si>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</si>
  <si>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</si>
  <si>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</si>
  <si>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</si>
  <si>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</si>
  <si>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</si>
  <si>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</si>
  <si>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</si>
  <si>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</si>
  <si>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</si>
  <si>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</si>
  <si>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</si>
  <si>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</si>
  <si>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</si>
  <si>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</si>
  <si>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</si>
  <si>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</si>
  <si>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</si>
  <si>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</si>
  <si>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</si>
  <si>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</si>
  <si>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</si>
  <si>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</si>
  <si>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</si>
  <si>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</si>
  <si>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</si>
  <si>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</si>
  <si>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</si>
  <si>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</si>
  <si>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</si>
  <si>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</si>
  <si>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</si>
  <si>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</si>
  <si>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</si>
  <si>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</si>
  <si>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</si>
  <si>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</si>
  <si>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</si>
  <si>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</si>
  <si>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</si>
  <si>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</si>
  <si>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</si>
  <si>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</si>
  <si>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</si>
  <si>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</si>
  <si>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</si>
  <si>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</si>
  <si>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</si>
  <si>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</si>
  <si>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</si>
  <si>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</si>
  <si>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</si>
  <si>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</si>
  <si>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</si>
  <si>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</si>
  <si>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</si>
  <si>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</si>
  <si>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</si>
  <si>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</si>
  <si>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</si>
  <si>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</si>
  <si>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</si>
  <si>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</si>
  <si>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</si>
  <si>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</si>
  <si>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</si>
  <si>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</si>
  <si>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</si>
  <si>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</si>
  <si>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</si>
  <si>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</si>
  <si>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</si>
  <si>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</si>
  <si>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</si>
  <si>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</si>
  <si>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</si>
  <si>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</si>
  <si>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</si>
  <si>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</si>
  <si>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</si>
  <si>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</si>
  <si>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</si>
  <si>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</si>
  <si>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</si>
  <si>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</si>
  <si>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</si>
  <si>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</si>
  <si>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</si>
  <si>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</si>
  <si>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</si>
  <si>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</si>
  <si>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</si>
  <si>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</si>
  <si>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</si>
  <si>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</si>
  <si>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</si>
  <si>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</si>
  <si>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</si>
  <si>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</si>
  <si>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</si>
  <si>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</si>
  <si>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</si>
  <si>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</si>
  <si>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</si>
  <si>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</si>
  <si>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</si>
  <si>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</si>
  <si>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</si>
  <si>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</si>
  <si>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</si>
  <si>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</si>
  <si>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</si>
  <si>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</si>
  <si>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</si>
  <si>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</si>
  <si>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</si>
  <si>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</si>
  <si>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</si>
  <si>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</si>
  <si>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</si>
  <si>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</si>
  <si>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</si>
  <si>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</si>
  <si>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</si>
  <si>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</si>
  <si>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</si>
  <si>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</si>
  <si>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</si>
  <si>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</si>
  <si>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</si>
  <si>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</si>
  <si>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</si>
  <si>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</si>
  <si>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</si>
  <si>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</si>
  <si>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</si>
  <si>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</si>
  <si>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</si>
  <si>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</si>
  <si>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</si>
  <si>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</si>
  <si>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</si>
  <si>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</si>
  <si>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</si>
  <si>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</si>
  <si>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</si>
  <si>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</si>
  <si>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</si>
  <si>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</si>
  <si>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</si>
  <si>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</si>
  <si>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</si>
  <si>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</si>
  <si>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</si>
  <si>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</si>
  <si>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</si>
  <si>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</si>
  <si>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</si>
  <si>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</si>
  <si>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</si>
  <si>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</si>
  <si>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</si>
  <si>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</si>
  <si>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</si>
  <si>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</si>
  <si>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</si>
  <si>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</si>
  <si>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</si>
  <si>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</si>
  <si>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</si>
  <si>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</si>
  <si>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</si>
  <si>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</si>
  <si>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</si>
  <si>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</si>
  <si>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</si>
  <si>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</si>
  <si>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</si>
  <si>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</si>
  <si>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</si>
  <si>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</si>
  <si>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</si>
  <si>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</si>
  <si>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</si>
  <si>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</si>
  <si>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</si>
  <si>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</si>
  <si>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</si>
  <si>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</si>
  <si>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</si>
  <si>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</si>
  <si>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</si>
  <si>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</si>
  <si>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</si>
  <si>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</si>
  <si>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</si>
  <si>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</si>
  <si>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</si>
  <si>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</si>
  <si>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</si>
  <si>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</si>
  <si>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</si>
  <si>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</si>
  <si>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</si>
  <si>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</si>
  <si>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</si>
  <si>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</si>
  <si>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</si>
  <si>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</si>
  <si>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</si>
  <si>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</si>
  <si>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</si>
  <si>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</si>
  <si>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</si>
  <si>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</si>
  <si>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</si>
  <si>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</si>
  <si>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</si>
  <si>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</si>
  <si>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</si>
  <si>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</si>
  <si>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</si>
  <si>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</si>
  <si>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</si>
  <si>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</si>
  <si>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</si>
  <si>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</si>
  <si>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</si>
  <si>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</si>
  <si>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</si>
  <si>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</si>
  <si>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</si>
  <si>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</si>
  <si>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</si>
  <si>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</si>
  <si>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</si>
  <si>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</si>
  <si>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</si>
  <si>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</si>
  <si>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</si>
  <si>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</si>
  <si>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</si>
  <si>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</si>
  <si>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</si>
  <si>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</si>
  <si>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</si>
  <si>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</si>
  <si>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</si>
  <si>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</si>
  <si>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</si>
  <si>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</si>
  <si>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</si>
  <si>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</si>
  <si>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</si>
  <si>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</si>
  <si>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</si>
  <si>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</si>
  <si>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</si>
  <si>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</si>
  <si>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</si>
  <si>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</si>
  <si>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</si>
  <si>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</si>
  <si>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</si>
  <si>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</si>
  <si>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</si>
  <si>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</si>
  <si>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</si>
  <si>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</si>
  <si>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</si>
  <si>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</si>
  <si>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</si>
  <si>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</si>
  <si>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</si>
  <si>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</si>
  <si>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</si>
  <si>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</si>
  <si>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</si>
  <si>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</si>
  <si>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</si>
  <si>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</si>
  <si>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</si>
  <si>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</si>
  <si>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</si>
  <si>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</si>
  <si>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</si>
  <si>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</si>
  <si>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</si>
  <si>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</si>
  <si>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</si>
  <si>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</si>
  <si>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</si>
  <si>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</si>
  <si>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</si>
  <si>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</si>
  <si>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</si>
  <si>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</si>
  <si>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</si>
  <si>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</si>
  <si>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</si>
  <si>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</si>
  <si>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</si>
  <si>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</si>
  <si>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</si>
  <si>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</si>
  <si>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</si>
  <si>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</si>
  <si>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</si>
  <si>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</si>
  <si>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</si>
  <si>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</si>
  <si>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</si>
  <si>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</si>
  <si>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</si>
  <si>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</si>
  <si>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</si>
  <si>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</si>
  <si>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</si>
  <si>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</si>
  <si>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</si>
  <si>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</si>
  <si>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</si>
  <si>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</si>
  <si>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</si>
  <si>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</si>
  <si>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</si>
  <si>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</si>
  <si>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</si>
  <si>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</si>
  <si>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</si>
  <si>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</si>
  <si>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</si>
  <si>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</si>
  <si>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</si>
  <si>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</si>
  <si>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</si>
  <si>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</si>
  <si>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</si>
  <si>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</si>
  <si>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</si>
  <si>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</si>
  <si>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</si>
  <si>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</si>
  <si>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</si>
  <si>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</si>
  <si>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</si>
  <si>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</si>
  <si>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</si>
  <si>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</si>
  <si>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</si>
  <si>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</si>
  <si>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</si>
  <si>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</si>
  <si>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</si>
  <si>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</si>
  <si>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</si>
  <si>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</si>
  <si>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</si>
  <si>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</si>
  <si>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</si>
  <si>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</si>
  <si>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</si>
  <si>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</si>
  <si>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</si>
  <si>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</si>
  <si>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</si>
  <si>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</si>
  <si>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</si>
  <si>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</si>
  <si>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</si>
  <si>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</si>
  <si>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</si>
  <si>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</si>
  <si>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</si>
  <si>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</si>
  <si>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</si>
  <si>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</si>
  <si>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</si>
  <si>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</si>
  <si>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</si>
  <si>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</si>
  <si>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</si>
  <si>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</si>
  <si>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</si>
  <si>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</si>
  <si>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</si>
  <si>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</si>
  <si>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</si>
  <si>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</si>
  <si>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</si>
  <si>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</si>
  <si>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</si>
  <si>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</si>
  <si>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</si>
  <si>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</si>
  <si>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</si>
  <si>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</si>
  <si>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</si>
  <si>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</si>
  <si>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</si>
  <si>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</si>
  <si>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</si>
  <si>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</si>
  <si>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</si>
  <si>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</si>
  <si>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</si>
  <si>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</si>
  <si>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</si>
  <si>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</si>
  <si>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</si>
  <si>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</si>
  <si>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</si>
  <si>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</si>
  <si>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</si>
  <si>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</si>
  <si>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</si>
  <si>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</si>
  <si>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</si>
  <si>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</si>
  <si>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</si>
  <si>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</si>
  <si>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</si>
  <si>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</si>
  <si>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</si>
  <si>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</si>
  <si>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</si>
  <si>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</si>
  <si>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</si>
  <si>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</si>
  <si>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</si>
  <si>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</si>
  <si>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</si>
  <si>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</si>
  <si>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</si>
  <si>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</si>
  <si>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</si>
  <si>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</si>
  <si>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</si>
  <si>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</si>
  <si>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</si>
  <si>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</si>
  <si>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</si>
  <si>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</si>
  <si>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</si>
  <si>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</si>
  <si>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</si>
  <si>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</si>
  <si>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</si>
  <si>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</si>
  <si>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</si>
  <si>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</si>
  <si>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</si>
  <si>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</si>
  <si>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</si>
  <si>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</si>
  <si>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</si>
  <si>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</si>
  <si>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</si>
  <si>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</si>
  <si>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</si>
  <si>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</si>
  <si>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</si>
  <si>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</si>
  <si>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</si>
  <si>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</si>
  <si>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</si>
  <si>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</si>
  <si>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</si>
  <si>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</si>
  <si>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</si>
  <si>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</si>
  <si>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</si>
  <si>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</si>
  <si>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</si>
  <si>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</si>
  <si>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</si>
  <si>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</si>
  <si>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</si>
  <si>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</si>
  <si>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</si>
  <si>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</si>
  <si>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</si>
  <si>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</si>
  <si>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</si>
  <si>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</si>
  <si>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</si>
  <si>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</si>
  <si>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</si>
  <si>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</si>
  <si>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</si>
  <si>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</si>
  <si>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</si>
  <si>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</si>
  <si>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</si>
  <si>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</si>
  <si>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</si>
  <si>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</si>
  <si>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</si>
  <si>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</si>
  <si>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</si>
  <si>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</si>
  <si>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</si>
  <si>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</si>
  <si>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</si>
  <si>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</si>
  <si>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</si>
  <si>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</si>
  <si>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</si>
  <si>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</si>
  <si>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</si>
  <si>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</si>
  <si>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</si>
  <si>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</si>
  <si>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</si>
  <si>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</si>
  <si>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</si>
  <si>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</si>
  <si>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</si>
  <si>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</si>
  <si>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</si>
  <si>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</si>
  <si>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</si>
  <si>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</si>
  <si>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</si>
  <si>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</si>
  <si>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</si>
  <si>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</si>
  <si>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</si>
  <si>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</si>
  <si>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</si>
  <si>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</si>
  <si>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</si>
  <si>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</si>
  <si>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</si>
  <si>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</si>
  <si>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</si>
  <si>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</si>
  <si>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</si>
  <si>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</si>
  <si>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</si>
  <si>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</si>
  <si>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</si>
  <si>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</si>
  <si>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</si>
  <si>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</si>
  <si>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</si>
  <si>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</si>
  <si>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</si>
  <si>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</si>
  <si>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</si>
  <si>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</si>
  <si>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</si>
  <si>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</si>
  <si>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</si>
  <si>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</si>
  <si>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</si>
  <si>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</si>
  <si>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</si>
  <si>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</si>
  <si>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</si>
  <si>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</si>
  <si>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</si>
  <si>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</si>
  <si>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</si>
  <si>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</si>
  <si>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</si>
  <si>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</si>
  <si>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</si>
  <si>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</si>
  <si>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</si>
  <si>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</si>
  <si>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</si>
  <si>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</si>
  <si>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</si>
  <si>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</si>
  <si>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</si>
  <si>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</si>
  <si>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</si>
  <si>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</si>
  <si>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</si>
  <si>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</si>
  <si>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</si>
  <si>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</si>
  <si>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</si>
  <si>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</si>
  <si>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</si>
  <si>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</si>
  <si>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</si>
  <si>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</si>
  <si>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</si>
  <si>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</si>
  <si>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</si>
  <si>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</si>
  <si>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</si>
  <si>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</si>
  <si>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</si>
  <si>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</si>
  <si>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</si>
  <si>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</si>
  <si>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</si>
  <si>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</si>
  <si>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</si>
  <si>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</si>
  <si>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</si>
  <si>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</si>
  <si>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</si>
  <si>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</si>
  <si>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</si>
  <si>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</si>
  <si>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</si>
  <si>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</si>
  <si>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</si>
  <si>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</si>
  <si>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</si>
  <si>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</si>
  <si>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</si>
  <si>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</si>
  <si>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</si>
  <si>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</si>
  <si>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</si>
  <si>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</si>
  <si>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</si>
  <si>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</si>
  <si>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</si>
  <si>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</si>
  <si>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</si>
  <si>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</si>
  <si>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</si>
  <si>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</si>
  <si>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</si>
  <si>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</si>
  <si>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</si>
  <si>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</si>
  <si>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</si>
  <si>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</si>
  <si>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</si>
  <si>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</si>
  <si>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</si>
  <si>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</si>
  <si>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</si>
  <si>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</si>
  <si>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29/01/26</t>
  </si>
  <si>
    <t>Cut-off Date: 31/12/25</t>
  </si>
  <si>
    <t>31/12/25</t>
  </si>
  <si>
    <t>39.8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</si>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</sst>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 fontId="2" fillId="0" borderId="0" xfId="0" applyNumberFormat="1" applyFont="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xf numFmtId="168" fontId="44" fillId="0" borderId="0" xfId="9" applyNumberFormat="1" applyFont="1" applyAlignment="1">
      <alignment vertical="center"/>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2" name="Picture 1">
          <a:extLst>
            <a:ext uri="{FF2B5EF4-FFF2-40B4-BE49-F238E27FC236}">
              <a16:creationId xmlns:a16="http://schemas.microsoft.com/office/drawing/2014/main" id="{944511AA-C8DC-4419-9E63-093B2B0F1C54}"/>
            </a:ext>
          </a:extLst>
        </xdr:cNvPr>
        <xdr:cNvPicPr>
          <a:picLocks noChangeAspect="1"/>
        </xdr:cNvPicPr>
      </xdr:nvPicPr>
      <xdr:blipFill>
        <a:blip xmlns:r="http://schemas.openxmlformats.org/officeDocument/2006/relationships" r:embed="rId1"/>
        <a:stretch>
          <a:fillRect/>
        </a:stretch>
      </xdr:blipFill>
      <xdr:spPr>
        <a:xfrm>
          <a:off x="325437" y="27658219"/>
          <a:ext cx="9857800"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7" t="s">
        <v>1629</v>
      </c>
      <c r="E6" s="247"/>
      <c r="F6" s="247"/>
      <c r="G6" s="247"/>
      <c r="H6" s="247"/>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0" t="s">
        <v>14</v>
      </c>
      <c r="E24" s="251" t="s">
        <v>15</v>
      </c>
      <c r="F24" s="251"/>
      <c r="G24" s="251"/>
      <c r="H24" s="251"/>
      <c r="I24" s="6"/>
      <c r="J24" s="7"/>
    </row>
    <row r="25" spans="2:10" x14ac:dyDescent="0.35">
      <c r="B25" s="5"/>
      <c r="C25" s="6"/>
      <c r="D25" s="6"/>
      <c r="H25" s="6"/>
      <c r="I25" s="6"/>
      <c r="J25" s="7"/>
    </row>
    <row r="26" spans="2:10" x14ac:dyDescent="0.35">
      <c r="B26" s="5"/>
      <c r="C26" s="6"/>
      <c r="D26" s="250" t="s">
        <v>16</v>
      </c>
      <c r="E26" s="251"/>
      <c r="F26" s="251"/>
      <c r="G26" s="251"/>
      <c r="H26" s="251"/>
      <c r="I26" s="6"/>
      <c r="J26" s="7"/>
    </row>
    <row r="27" spans="2:10" x14ac:dyDescent="0.35">
      <c r="B27" s="5"/>
      <c r="C27" s="6"/>
      <c r="D27" s="14"/>
      <c r="E27" s="14"/>
      <c r="F27" s="14"/>
      <c r="G27" s="14"/>
      <c r="H27" s="14"/>
      <c r="I27" s="6"/>
      <c r="J27" s="7"/>
    </row>
    <row r="28" spans="2:10" x14ac:dyDescent="0.35">
      <c r="B28" s="5"/>
      <c r="C28" s="6"/>
      <c r="D28" s="250" t="s">
        <v>17</v>
      </c>
      <c r="E28" s="251" t="s">
        <v>15</v>
      </c>
      <c r="F28" s="251"/>
      <c r="G28" s="251"/>
      <c r="H28" s="251"/>
      <c r="I28" s="6"/>
      <c r="J28" s="7"/>
    </row>
    <row r="29" spans="2:10" x14ac:dyDescent="0.35">
      <c r="B29" s="5"/>
      <c r="C29" s="6"/>
      <c r="I29" s="6"/>
      <c r="J29" s="7"/>
    </row>
    <row r="30" spans="2:10" x14ac:dyDescent="0.35">
      <c r="B30" s="5"/>
      <c r="C30" s="6"/>
      <c r="D30" s="250" t="s">
        <v>18</v>
      </c>
      <c r="E30" s="251" t="s">
        <v>15</v>
      </c>
      <c r="F30" s="251"/>
      <c r="G30" s="251"/>
      <c r="H30" s="251"/>
      <c r="I30" s="6"/>
      <c r="J30" s="7"/>
    </row>
    <row r="31" spans="2:10" x14ac:dyDescent="0.35">
      <c r="B31" s="5"/>
      <c r="C31" s="6"/>
      <c r="D31" s="6"/>
      <c r="E31" s="6"/>
      <c r="F31" s="6"/>
      <c r="G31" s="6"/>
      <c r="H31" s="6"/>
      <c r="I31" s="6"/>
      <c r="J31" s="7"/>
    </row>
    <row r="32" spans="2:10" x14ac:dyDescent="0.35">
      <c r="B32" s="5"/>
      <c r="C32" s="6"/>
      <c r="D32" s="248" t="s">
        <v>1632</v>
      </c>
      <c r="E32" s="249"/>
      <c r="F32" s="249"/>
      <c r="G32" s="249"/>
      <c r="H32" s="249"/>
      <c r="I32" s="6"/>
      <c r="J32" s="7"/>
    </row>
    <row r="33" spans="2:10" x14ac:dyDescent="0.35">
      <c r="B33" s="5"/>
      <c r="C33" s="6"/>
      <c r="D33" s="6"/>
      <c r="E33" s="6"/>
      <c r="F33" s="13"/>
      <c r="G33" s="6"/>
      <c r="H33" s="6"/>
      <c r="I33" s="6"/>
      <c r="J33" s="7"/>
    </row>
    <row r="34" spans="2:10" x14ac:dyDescent="0.35">
      <c r="B34" s="5"/>
      <c r="C34" s="6"/>
      <c r="D34" s="248" t="s">
        <v>1049</v>
      </c>
      <c r="E34" s="249"/>
      <c r="F34" s="249"/>
      <c r="G34" s="249"/>
      <c r="H34" s="249"/>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t="s">
        <v>1653</v>
      </c>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9068.0060263199994</v>
      </c>
      <c r="F38" s="39"/>
      <c r="H38" s="20"/>
      <c r="L38" s="20"/>
      <c r="M38" s="20"/>
    </row>
    <row r="39" spans="1:14" x14ac:dyDescent="0.35">
      <c r="A39" s="22" t="s">
        <v>55</v>
      </c>
      <c r="B39" s="39" t="s">
        <v>56</v>
      </c>
      <c r="C39" s="94">
        <v>6800</v>
      </c>
      <c r="F39" s="39"/>
      <c r="H39" s="20"/>
      <c r="L39" s="20"/>
      <c r="M39" s="20"/>
      <c r="N39" s="51"/>
    </row>
    <row r="40" spans="1:14" outlineLevel="1" x14ac:dyDescent="0.35">
      <c r="A40" s="22" t="s">
        <v>57</v>
      </c>
      <c r="B40" s="45" t="s">
        <v>58</v>
      </c>
      <c r="C40" s="94">
        <v>9355.4360230586499</v>
      </c>
      <c r="F40" s="39"/>
      <c r="H40" s="20"/>
      <c r="L40" s="20"/>
      <c r="M40" s="20"/>
      <c r="N40" s="51"/>
    </row>
    <row r="41" spans="1:14" outlineLevel="1" x14ac:dyDescent="0.35">
      <c r="A41" s="22" t="s">
        <v>60</v>
      </c>
      <c r="B41" s="45" t="s">
        <v>61</v>
      </c>
      <c r="C41" s="94">
        <v>6979.5435670599336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0.16853029798823529</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2268.0060263199994</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8889.518296889999</v>
      </c>
      <c r="E53" s="46"/>
      <c r="F53" s="100">
        <f>IF($C$58=0,"",IF(C53="[for completion]","",C53/$C$58))</f>
        <v>0.98031676104846677</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178.48772943</v>
      </c>
      <c r="E56" s="46"/>
      <c r="F56" s="100">
        <f>IF($C$58=0,"",IF(C56="[for completion]","",C56/$C$58))</f>
        <v>1.9683238951533243E-2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9068.0060263199994</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13.904498026315997</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374.76550685999939</v>
      </c>
      <c r="D70" s="94" t="s">
        <v>762</v>
      </c>
      <c r="E70" s="18"/>
      <c r="F70" s="100">
        <f t="shared" ref="F70:F76" si="1">IF($C$77=0,"",IF(C70="[for completion]","",C70/$C$77))</f>
        <v>4.1328325739113748E-2</v>
      </c>
      <c r="G70" s="100" t="str">
        <f>IF($D$77=0,"",IF(D70="[Mark as ND1 if not relevant]","",D70/$D$77))</f>
        <v/>
      </c>
      <c r="H70" s="20"/>
      <c r="L70" s="20"/>
      <c r="M70" s="20"/>
      <c r="N70" s="51"/>
    </row>
    <row r="71" spans="1:14" x14ac:dyDescent="0.35">
      <c r="A71" s="22" t="s">
        <v>100</v>
      </c>
      <c r="B71" s="18" t="s">
        <v>1071</v>
      </c>
      <c r="C71" s="94">
        <v>339.93256933999999</v>
      </c>
      <c r="D71" s="94" t="s">
        <v>762</v>
      </c>
      <c r="E71" s="18"/>
      <c r="F71" s="100">
        <f t="shared" si="1"/>
        <v>3.7487025080634208E-2</v>
      </c>
      <c r="G71" s="100" t="str">
        <f t="shared" ref="G71:G76" si="2">IF($D$77=0,"",IF(D71="[Mark as ND1 if not relevant]","",D71/$D$77))</f>
        <v/>
      </c>
      <c r="H71" s="20"/>
      <c r="L71" s="20"/>
      <c r="M71" s="20"/>
      <c r="N71" s="51"/>
    </row>
    <row r="72" spans="1:14" x14ac:dyDescent="0.35">
      <c r="A72" s="22" t="s">
        <v>101</v>
      </c>
      <c r="B72" s="18" t="s">
        <v>1072</v>
      </c>
      <c r="C72" s="94">
        <v>344.18583436</v>
      </c>
      <c r="D72" s="94" t="s">
        <v>762</v>
      </c>
      <c r="E72" s="18"/>
      <c r="F72" s="100">
        <f t="shared" si="1"/>
        <v>3.7956065904786167E-2</v>
      </c>
      <c r="G72" s="100" t="str">
        <f t="shared" si="2"/>
        <v/>
      </c>
      <c r="H72" s="20"/>
      <c r="L72" s="20"/>
      <c r="M72" s="20"/>
      <c r="N72" s="51"/>
    </row>
    <row r="73" spans="1:14" x14ac:dyDescent="0.35">
      <c r="A73" s="22" t="s">
        <v>102</v>
      </c>
      <c r="B73" s="18" t="s">
        <v>1073</v>
      </c>
      <c r="C73" s="94">
        <v>423.66739808</v>
      </c>
      <c r="D73" s="94" t="s">
        <v>762</v>
      </c>
      <c r="E73" s="18"/>
      <c r="F73" s="100">
        <f t="shared" si="1"/>
        <v>4.6721120040094828E-2</v>
      </c>
      <c r="G73" s="100" t="str">
        <f t="shared" si="2"/>
        <v/>
      </c>
      <c r="H73" s="20"/>
      <c r="L73" s="20"/>
      <c r="M73" s="20"/>
      <c r="N73" s="51"/>
    </row>
    <row r="74" spans="1:14" x14ac:dyDescent="0.35">
      <c r="A74" s="22" t="s">
        <v>103</v>
      </c>
      <c r="B74" s="18" t="s">
        <v>1074</v>
      </c>
      <c r="C74" s="94">
        <v>347.44707405999998</v>
      </c>
      <c r="D74" s="94" t="s">
        <v>762</v>
      </c>
      <c r="E74" s="18"/>
      <c r="F74" s="100">
        <f t="shared" si="1"/>
        <v>3.8315708332298255E-2</v>
      </c>
      <c r="G74" s="100" t="str">
        <f t="shared" si="2"/>
        <v/>
      </c>
      <c r="H74" s="20"/>
      <c r="L74" s="20"/>
      <c r="M74" s="20"/>
      <c r="N74" s="51"/>
    </row>
    <row r="75" spans="1:14" x14ac:dyDescent="0.35">
      <c r="A75" s="22" t="s">
        <v>104</v>
      </c>
      <c r="B75" s="18" t="s">
        <v>1075</v>
      </c>
      <c r="C75" s="94">
        <v>1727.4510304200001</v>
      </c>
      <c r="D75" s="94" t="s">
        <v>762</v>
      </c>
      <c r="E75" s="18"/>
      <c r="F75" s="100">
        <f t="shared" si="1"/>
        <v>0.19049954592068555</v>
      </c>
      <c r="G75" s="100" t="str">
        <f t="shared" si="2"/>
        <v/>
      </c>
      <c r="H75" s="20"/>
      <c r="L75" s="20"/>
      <c r="M75" s="20"/>
      <c r="N75" s="51"/>
    </row>
    <row r="76" spans="1:14" x14ac:dyDescent="0.35">
      <c r="A76" s="22" t="s">
        <v>105</v>
      </c>
      <c r="B76" s="18" t="s">
        <v>1076</v>
      </c>
      <c r="C76" s="94">
        <v>5510.5566131999994</v>
      </c>
      <c r="D76" s="94" t="s">
        <v>762</v>
      </c>
      <c r="E76" s="18"/>
      <c r="F76" s="100">
        <f t="shared" si="1"/>
        <v>0.60769220898238718</v>
      </c>
      <c r="G76" s="100" t="str">
        <f t="shared" si="2"/>
        <v/>
      </c>
      <c r="H76" s="20"/>
      <c r="L76" s="20"/>
      <c r="M76" s="20"/>
      <c r="N76" s="51"/>
    </row>
    <row r="77" spans="1:14" x14ac:dyDescent="0.35">
      <c r="A77" s="22" t="s">
        <v>106</v>
      </c>
      <c r="B77" s="54" t="s">
        <v>85</v>
      </c>
      <c r="C77" s="96">
        <f>SUM(C70:C76)</f>
        <v>9068.0060263199994</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4.7300000000000004</v>
      </c>
      <c r="D89" s="98">
        <f>+C89+1</f>
        <v>5.73</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0.11029411764705882</v>
      </c>
      <c r="G95" s="100">
        <f t="shared" si="6"/>
        <v>0</v>
      </c>
      <c r="H95" s="20"/>
      <c r="L95" s="20"/>
      <c r="M95" s="20"/>
      <c r="N95" s="51"/>
    </row>
    <row r="96" spans="1:14" x14ac:dyDescent="0.35">
      <c r="A96" s="22" t="s">
        <v>130</v>
      </c>
      <c r="B96" s="18" t="s">
        <v>1073</v>
      </c>
      <c r="C96" s="94">
        <v>2050</v>
      </c>
      <c r="D96" s="94">
        <f t="shared" si="7"/>
        <v>750</v>
      </c>
      <c r="E96" s="18"/>
      <c r="F96" s="100">
        <f t="shared" si="5"/>
        <v>0.3014705882352941</v>
      </c>
      <c r="G96" s="100">
        <f t="shared" si="6"/>
        <v>0.11029411764705882</v>
      </c>
      <c r="H96" s="20"/>
      <c r="L96" s="20"/>
      <c r="M96" s="20"/>
      <c r="N96" s="51"/>
    </row>
    <row r="97" spans="1:14" x14ac:dyDescent="0.35">
      <c r="A97" s="22" t="s">
        <v>131</v>
      </c>
      <c r="B97" s="18" t="s">
        <v>1074</v>
      </c>
      <c r="C97" s="94">
        <v>500</v>
      </c>
      <c r="D97" s="94">
        <f t="shared" si="7"/>
        <v>2050</v>
      </c>
      <c r="E97" s="18"/>
      <c r="F97" s="100">
        <f t="shared" si="5"/>
        <v>7.3529411764705885E-2</v>
      </c>
      <c r="G97" s="100">
        <f t="shared" si="6"/>
        <v>0.3014705882352941</v>
      </c>
      <c r="H97" s="20"/>
      <c r="L97" s="20"/>
      <c r="M97" s="20"/>
    </row>
    <row r="98" spans="1:14" x14ac:dyDescent="0.35">
      <c r="A98" s="22" t="s">
        <v>132</v>
      </c>
      <c r="B98" s="18" t="s">
        <v>1075</v>
      </c>
      <c r="C98" s="94">
        <v>3500</v>
      </c>
      <c r="D98" s="94">
        <f>+C97+C98</f>
        <v>4000</v>
      </c>
      <c r="E98" s="18"/>
      <c r="F98" s="100">
        <f t="shared" si="5"/>
        <v>0.51470588235294112</v>
      </c>
      <c r="G98" s="100">
        <f t="shared" si="6"/>
        <v>0.58823529411764708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6800</v>
      </c>
      <c r="D100" s="96">
        <f>SUM(D93:D99)</f>
        <v>6800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9068.0060263199994</v>
      </c>
      <c r="D112" s="94">
        <f>+C112</f>
        <v>9068.0060263199994</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9068.0060263199994</v>
      </c>
      <c r="D131" s="94">
        <f>SUM(D112:D130)</f>
        <v>9068.0060263199994</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6800</v>
      </c>
      <c r="D138" s="94">
        <f>+C138</f>
        <v>6800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6800</v>
      </c>
      <c r="D157" s="94">
        <f>SUM(D138:D156)</f>
        <v>6800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2050</v>
      </c>
      <c r="D164" s="94">
        <f>C164</f>
        <v>2050</v>
      </c>
      <c r="E164" s="58"/>
      <c r="F164" s="100">
        <f>IF($C$167=0,"",IF(C164="[for completion]","",IF(C164="","",C164/$C$167)))</f>
        <v>0.3014705882352941</v>
      </c>
      <c r="G164" s="100">
        <f>IF($D$167=0,"",IF(D164="[for completion]","",IF(D164="","",D164/$D$167)))</f>
        <v>0.3014705882352941</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0.69852941176470584</v>
      </c>
      <c r="G165" s="100">
        <f>IF($D$167=0,"",IF(D165="[for completion]","",IF(D165="","",D165/$D$167)))</f>
        <v>0.69852941176470584</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6800</v>
      </c>
      <c r="D167" s="103">
        <f>SUM(D164:D166)</f>
        <v>6800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0.77708423118461978</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39.787729430000013</v>
      </c>
      <c r="E177" s="49"/>
      <c r="F177" s="100">
        <f>IF($C$179=0,"",IF(C177="[for completion]","",C177/$C$179))</f>
        <v>0.22291576881538019</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178.48772943</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178.48772943</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178.48772943</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178.48772943</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178.48772943</v>
      </c>
      <c r="E217" s="58"/>
      <c r="F217" s="100">
        <f>IF($C$38=0,"",IF(C217="[for completion]","",IF(C217="","",C217/$C$38)))</f>
        <v>1.9683238951533243E-2</v>
      </c>
      <c r="G217" s="100">
        <f>IF($C$39=0,"",IF(C217="[for completion]","",IF(C217="","",C217/$C$39)))</f>
        <v>2.6248195504411764E-2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178.48772943</v>
      </c>
      <c r="E220" s="58"/>
      <c r="F220" s="93">
        <f>SUM(F217:F219)</f>
        <v>1.9683238951533243E-2</v>
      </c>
      <c r="G220" s="93">
        <f>SUM(G217:G219)</f>
        <v>2.6248195504411764E-2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8889.518296889999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8889.518296889999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152412</v>
      </c>
      <c r="D28" s="95">
        <v>0</v>
      </c>
      <c r="F28" s="95">
        <f>IF(AND(C28="[For completion]",D28="[For completion]"),"[For completion]",SUM(C28:D28))</f>
        <v>152412</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1.277939980614517E-3</v>
      </c>
      <c r="D36" s="91">
        <v>0</v>
      </c>
      <c r="E36" s="108"/>
      <c r="F36" s="91">
        <f>C36</f>
        <v>1.277939980614517E-3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1658</v>
      </c>
      <c r="C100" s="91">
        <v>0.38500000000000001</v>
      </c>
      <c r="D100" s="91">
        <v>0</v>
      </c>
      <c r="E100" s="91"/>
      <c r="F100" s="91">
        <f>C100</f>
        <v>0.38500000000000001</v>
      </c>
      <c r="G100" s="22"/>
    </row>
    <row r="101" spans="1:7" x14ac:dyDescent="0.35">
      <c r="A101" s="22" t="s">
        <v>520</v>
      </c>
      <c r="B101" s="39" t="s">
        <v>1659</v>
      </c>
      <c r="C101" s="91">
        <v>0.2737</v>
      </c>
      <c r="D101" s="91">
        <v>0</v>
      </c>
      <c r="E101" s="91"/>
      <c r="F101" s="91">
        <f t="shared" ref="F101:F106" si="1">C101</f>
        <v>0.2737</v>
      </c>
      <c r="G101" s="22"/>
    </row>
    <row r="102" spans="1:7" x14ac:dyDescent="0.35">
      <c r="A102" s="22" t="s">
        <v>521</v>
      </c>
      <c r="B102" s="39" t="s">
        <v>1660</v>
      </c>
      <c r="C102" s="91">
        <v>0.1792</v>
      </c>
      <c r="D102" s="91">
        <v>0</v>
      </c>
      <c r="E102" s="91"/>
      <c r="F102" s="91">
        <f t="shared" si="1"/>
        <v>0.1792</v>
      </c>
      <c r="G102" s="22"/>
    </row>
    <row r="103" spans="1:7" x14ac:dyDescent="0.35">
      <c r="A103" s="22" t="s">
        <v>522</v>
      </c>
      <c r="B103" s="39" t="s">
        <v>1661</v>
      </c>
      <c r="C103" s="91">
        <v>6.8699999999999997E-2</v>
      </c>
      <c r="D103" s="91">
        <v>0</v>
      </c>
      <c r="E103" s="91"/>
      <c r="F103" s="91">
        <f t="shared" si="1"/>
        <v>6.8699999999999997E-2</v>
      </c>
      <c r="G103" s="22"/>
    </row>
    <row r="104" spans="1:7" x14ac:dyDescent="0.35">
      <c r="A104" s="22" t="s">
        <v>523</v>
      </c>
      <c r="B104" s="39" t="s">
        <v>1662</v>
      </c>
      <c r="C104" s="91">
        <v>6.1499999999999999E-2</v>
      </c>
      <c r="D104" s="91">
        <v>0</v>
      </c>
      <c r="E104" s="91"/>
      <c r="F104" s="91">
        <f t="shared" si="1"/>
        <v>6.1499999999999999E-2</v>
      </c>
      <c r="G104" s="22"/>
    </row>
    <row r="105" spans="1:7" x14ac:dyDescent="0.35">
      <c r="A105" s="22" t="s">
        <v>524</v>
      </c>
      <c r="B105" s="39" t="s">
        <v>1663</v>
      </c>
      <c r="C105" s="91">
        <v>1.6500000000000001E-2</v>
      </c>
      <c r="D105" s="91">
        <v>0</v>
      </c>
      <c r="E105" s="91"/>
      <c r="F105" s="91">
        <f t="shared" si="1"/>
        <v>1.6500000000000001E-2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0.36730000000000002</v>
      </c>
      <c r="D150" s="91">
        <v>0</v>
      </c>
      <c r="E150" s="92"/>
      <c r="F150" s="91">
        <f>C150</f>
        <v>0.36730000000000002</v>
      </c>
    </row>
    <row r="151" spans="1:7" x14ac:dyDescent="0.35">
      <c r="A151" s="22" t="s">
        <v>552</v>
      </c>
      <c r="B151" s="22" t="s">
        <v>553</v>
      </c>
      <c r="C151" s="91">
        <v>0.63270000000000004</v>
      </c>
      <c r="D151" s="91">
        <v>0</v>
      </c>
      <c r="E151" s="92"/>
      <c r="F151" s="91">
        <f t="shared" ref="F151:F152" si="2">C151</f>
        <v>0.63270000000000004</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0.998</v>
      </c>
      <c r="D161" s="91">
        <v>0</v>
      </c>
      <c r="E161" s="92"/>
      <c r="F161" s="91">
        <f t="shared" ref="F161:F162" si="3">C161</f>
        <v>0.998</v>
      </c>
    </row>
    <row r="162" spans="1:7" x14ac:dyDescent="0.35">
      <c r="A162" s="22" t="s">
        <v>566</v>
      </c>
      <c r="B162" s="22" t="s">
        <v>83</v>
      </c>
      <c r="C162" s="91">
        <v>1.9E-3</v>
      </c>
      <c r="D162" s="91">
        <v>0</v>
      </c>
      <c r="E162" s="92"/>
      <c r="F162" s="91">
        <f t="shared" si="3"/>
        <v>1.9E-3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1.03E-2</v>
      </c>
      <c r="D170" s="91">
        <v>0</v>
      </c>
      <c r="E170" s="92"/>
      <c r="F170" s="91">
        <f>C170</f>
        <v>1.03E-2</v>
      </c>
    </row>
    <row r="171" spans="1:7" x14ac:dyDescent="0.35">
      <c r="A171" s="22" t="s">
        <v>576</v>
      </c>
      <c r="B171" s="18" t="s">
        <v>1618</v>
      </c>
      <c r="C171" s="91">
        <v>0.1125</v>
      </c>
      <c r="D171" s="91">
        <v>0</v>
      </c>
      <c r="E171" s="92"/>
      <c r="F171" s="91">
        <f t="shared" ref="F171:F174" si="4">C171</f>
        <v>0.1125</v>
      </c>
    </row>
    <row r="172" spans="1:7" x14ac:dyDescent="0.35">
      <c r="A172" s="22" t="s">
        <v>577</v>
      </c>
      <c r="B172" s="18" t="s">
        <v>1619</v>
      </c>
      <c r="C172" s="91">
        <v>0.1162</v>
      </c>
      <c r="D172" s="91">
        <v>0</v>
      </c>
      <c r="E172" s="91"/>
      <c r="F172" s="91">
        <f t="shared" si="4"/>
        <v>0.1162</v>
      </c>
    </row>
    <row r="173" spans="1:7" x14ac:dyDescent="0.35">
      <c r="A173" s="22" t="s">
        <v>578</v>
      </c>
      <c r="B173" s="18" t="s">
        <v>1620</v>
      </c>
      <c r="C173" s="91">
        <v>0.20229999999999998</v>
      </c>
      <c r="D173" s="91">
        <v>0</v>
      </c>
      <c r="E173" s="91"/>
      <c r="F173" s="91">
        <f t="shared" si="4"/>
        <v>0.20229999999999998</v>
      </c>
    </row>
    <row r="174" spans="1:7" x14ac:dyDescent="0.35">
      <c r="A174" s="22" t="s">
        <v>579</v>
      </c>
      <c r="B174" s="18" t="s">
        <v>1621</v>
      </c>
      <c r="C174" s="91">
        <v>0.55869999999999997</v>
      </c>
      <c r="D174" s="91">
        <v>0</v>
      </c>
      <c r="E174" s="91"/>
      <c r="F174" s="91">
        <f t="shared" si="4"/>
        <v>0.55869999999999997</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58.325580000000002</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126.04134766</v>
      </c>
      <c r="D190" s="95">
        <v>23389</v>
      </c>
      <c r="E190" s="36"/>
      <c r="F190" s="100">
        <f>IF($C$214=0,"",IF(C190="[for completion]","",IF(C190="","",C190/$C$214)))</f>
        <v>1.4178647644394365E-2</v>
      </c>
      <c r="G190" s="100">
        <f>IF($D$214=0,"",IF(D190="[for completion]","",IF(D190="","",D190/$D$214)))</f>
        <v>0.15345904521953652</v>
      </c>
    </row>
    <row r="191" spans="1:7" x14ac:dyDescent="0.35">
      <c r="A191" s="22" t="s">
        <v>598</v>
      </c>
      <c r="B191" s="39" t="s">
        <v>1666</v>
      </c>
      <c r="C191" s="94">
        <v>320.29962825999996</v>
      </c>
      <c r="D191" s="95">
        <v>21487</v>
      </c>
      <c r="E191" s="36"/>
      <c r="F191" s="100">
        <f t="shared" ref="F191:F213" si="6">IF($C$214=0,"",IF(C191="[for completion]","",IF(C191="","",C191/$C$214)))</f>
        <v>3.6031156870677337E-2</v>
      </c>
      <c r="G191" s="100">
        <f t="shared" ref="G191:G213" si="7">IF($D$214=0,"",IF(D191="[for completion]","",IF(D191="","",D191/$D$214)))</f>
        <v>0.14097971288349997</v>
      </c>
    </row>
    <row r="192" spans="1:7" x14ac:dyDescent="0.35">
      <c r="A192" s="22" t="s">
        <v>599</v>
      </c>
      <c r="B192" s="39" t="s">
        <v>1667</v>
      </c>
      <c r="C192" s="94">
        <v>384.33735645000002</v>
      </c>
      <c r="D192" s="95">
        <v>15551</v>
      </c>
      <c r="E192" s="36"/>
      <c r="F192" s="100">
        <f t="shared" si="6"/>
        <v>4.3234891207149052E-2</v>
      </c>
      <c r="G192" s="100">
        <f t="shared" si="7"/>
        <v>0.10203264834789912</v>
      </c>
    </row>
    <row r="193" spans="1:7" x14ac:dyDescent="0.35">
      <c r="A193" s="22" t="s">
        <v>600</v>
      </c>
      <c r="B193" s="39" t="s">
        <v>1668</v>
      </c>
      <c r="C193" s="94">
        <v>432.15820726999999</v>
      </c>
      <c r="D193" s="95">
        <v>12328</v>
      </c>
      <c r="E193" s="36"/>
      <c r="F193" s="100">
        <f t="shared" si="6"/>
        <v>4.8614356013102607E-2</v>
      </c>
      <c r="G193" s="100">
        <f t="shared" si="7"/>
        <v>8.0886019473532272E-2</v>
      </c>
    </row>
    <row r="194" spans="1:7" x14ac:dyDescent="0.35">
      <c r="A194" s="22" t="s">
        <v>601</v>
      </c>
      <c r="B194" s="39" t="s">
        <v>1669</v>
      </c>
      <c r="C194" s="94">
        <v>539.12677744000007</v>
      </c>
      <c r="D194" s="95">
        <v>11994</v>
      </c>
      <c r="E194" s="36"/>
      <c r="F194" s="100">
        <f t="shared" si="6"/>
        <v>6.0647468111811383E-2</v>
      </c>
      <c r="G194" s="100">
        <f t="shared" si="7"/>
        <v>7.8694590977088419E-2</v>
      </c>
    </row>
    <row r="195" spans="1:7" x14ac:dyDescent="0.35">
      <c r="A195" s="22" t="s">
        <v>602</v>
      </c>
      <c r="B195" s="39" t="s">
        <v>1670</v>
      </c>
      <c r="C195" s="94">
        <v>578.41819378000002</v>
      </c>
      <c r="D195" s="95">
        <v>10520</v>
      </c>
      <c r="E195" s="36"/>
      <c r="F195" s="100">
        <f t="shared" si="6"/>
        <v>6.5067439478960279E-2</v>
      </c>
      <c r="G195" s="100">
        <f t="shared" si="7"/>
        <v>6.9023436474818262E-2</v>
      </c>
    </row>
    <row r="196" spans="1:7" x14ac:dyDescent="0.35">
      <c r="A196" s="22" t="s">
        <v>603</v>
      </c>
      <c r="B196" s="39" t="s">
        <v>1671</v>
      </c>
      <c r="C196" s="94">
        <v>612.63130907000004</v>
      </c>
      <c r="D196" s="95">
        <v>9442</v>
      </c>
      <c r="E196" s="36"/>
      <c r="F196" s="100">
        <f t="shared" si="6"/>
        <v>6.891614242858686E-2</v>
      </c>
      <c r="G196" s="100">
        <f t="shared" si="7"/>
        <v>6.1950502585098287E-2</v>
      </c>
    </row>
    <row r="197" spans="1:7" x14ac:dyDescent="0.35">
      <c r="A197" s="22" t="s">
        <v>604</v>
      </c>
      <c r="B197" s="39" t="s">
        <v>1672</v>
      </c>
      <c r="C197" s="94">
        <v>607.66126032</v>
      </c>
      <c r="D197" s="95">
        <v>8112</v>
      </c>
      <c r="E197" s="36"/>
      <c r="F197" s="100">
        <f t="shared" si="6"/>
        <v>6.8357051532543719E-2</v>
      </c>
      <c r="G197" s="100">
        <f t="shared" si="7"/>
        <v>5.3224155578300923E-2</v>
      </c>
    </row>
    <row r="198" spans="1:7" x14ac:dyDescent="0.35">
      <c r="A198" s="22" t="s">
        <v>605</v>
      </c>
      <c r="B198" s="39" t="s">
        <v>1673</v>
      </c>
      <c r="C198" s="94">
        <v>569.62263213999995</v>
      </c>
      <c r="D198" s="95">
        <v>6710</v>
      </c>
      <c r="E198" s="36"/>
      <c r="F198" s="100">
        <f t="shared" si="6"/>
        <v>6.4078008854459828E-2</v>
      </c>
      <c r="G198" s="100">
        <f t="shared" si="7"/>
        <v>4.4025404823767156E-2</v>
      </c>
    </row>
    <row r="199" spans="1:7" x14ac:dyDescent="0.35">
      <c r="A199" s="22" t="s">
        <v>606</v>
      </c>
      <c r="B199" s="39" t="s">
        <v>1674</v>
      </c>
      <c r="C199" s="94">
        <v>584.42377394000005</v>
      </c>
      <c r="D199" s="95">
        <v>6161</v>
      </c>
      <c r="E199" s="39"/>
      <c r="F199" s="100">
        <f t="shared" si="6"/>
        <v>6.5743019410226186E-2</v>
      </c>
      <c r="G199" s="100">
        <f t="shared" si="7"/>
        <v>4.0423326247277118E-2</v>
      </c>
    </row>
    <row r="200" spans="1:7" x14ac:dyDescent="0.35">
      <c r="A200" s="22" t="s">
        <v>607</v>
      </c>
      <c r="B200" s="39" t="s">
        <v>1675</v>
      </c>
      <c r="C200" s="94">
        <v>3027.61453893</v>
      </c>
      <c r="D200" s="95">
        <v>22610</v>
      </c>
      <c r="E200" s="39"/>
      <c r="F200" s="100">
        <f t="shared" si="6"/>
        <v>0.34058251952630686</v>
      </c>
      <c r="G200" s="100">
        <f t="shared" si="7"/>
        <v>0.14834789911555521</v>
      </c>
    </row>
    <row r="201" spans="1:7" x14ac:dyDescent="0.35">
      <c r="A201" s="22" t="s">
        <v>608</v>
      </c>
      <c r="B201" s="39" t="s">
        <v>1676</v>
      </c>
      <c r="C201" s="94">
        <v>1107.18327163</v>
      </c>
      <c r="D201" s="95">
        <v>4108</v>
      </c>
      <c r="E201" s="39"/>
      <c r="F201" s="100">
        <f t="shared" si="6"/>
        <v>0.12454929892178168</v>
      </c>
      <c r="G201" s="100">
        <f t="shared" si="7"/>
        <v>2.6953258273626747E-2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8889.518296889999</v>
      </c>
      <c r="D214" s="46">
        <f>SUM(D190:D213)</f>
        <v>152412</v>
      </c>
      <c r="E214" s="86"/>
      <c r="F214" s="109">
        <f>SUM(F190:F213)</f>
        <v>1</v>
      </c>
      <c r="G214" s="109">
        <f>SUM(G190:G213)</f>
        <v>0.99999999999999989</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0.53879999999999995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1985.8929776100001</v>
      </c>
      <c r="D219" s="95">
        <v>65145</v>
      </c>
      <c r="F219" s="100">
        <f t="shared" ref="F219:F233" si="8">IF($C$227=0,"",IF(C219="[for completion]","",C219/$C$227))</f>
        <v>0.22339714158693671</v>
      </c>
      <c r="G219" s="100">
        <f t="shared" ref="G219:G233" si="9">IF($D$227=0,"",IF(D219="[for completion]","",D219/$D$227))</f>
        <v>0.42742697425399573</v>
      </c>
    </row>
    <row r="220" spans="1:7" x14ac:dyDescent="0.35">
      <c r="A220" s="22" t="s">
        <v>628</v>
      </c>
      <c r="B220" s="22" t="s">
        <v>629</v>
      </c>
      <c r="C220" s="94">
        <v>1304.6003153900001</v>
      </c>
      <c r="D220" s="95">
        <v>21939</v>
      </c>
      <c r="F220" s="100">
        <f t="shared" si="8"/>
        <v>0.14675714384281258</v>
      </c>
      <c r="G220" s="100">
        <f t="shared" si="9"/>
        <v>0.14394535863317848</v>
      </c>
    </row>
    <row r="221" spans="1:7" x14ac:dyDescent="0.35">
      <c r="A221" s="22" t="s">
        <v>630</v>
      </c>
      <c r="B221" s="22" t="s">
        <v>631</v>
      </c>
      <c r="C221" s="94">
        <v>1689.6000128199998</v>
      </c>
      <c r="D221" s="95">
        <v>24651</v>
      </c>
      <c r="F221" s="100">
        <f t="shared" si="8"/>
        <v>0.19006654313441332</v>
      </c>
      <c r="G221" s="100">
        <f t="shared" si="9"/>
        <v>0.16173923313124952</v>
      </c>
    </row>
    <row r="222" spans="1:7" x14ac:dyDescent="0.35">
      <c r="A222" s="22" t="s">
        <v>632</v>
      </c>
      <c r="B222" s="22" t="s">
        <v>633</v>
      </c>
      <c r="C222" s="94">
        <v>1991.9135102499999</v>
      </c>
      <c r="D222" s="95">
        <v>23063</v>
      </c>
      <c r="F222" s="100">
        <f t="shared" si="8"/>
        <v>0.2240744035531004</v>
      </c>
      <c r="G222" s="100">
        <f t="shared" si="9"/>
        <v>0.15132010602839671</v>
      </c>
    </row>
    <row r="223" spans="1:7" x14ac:dyDescent="0.35">
      <c r="A223" s="22" t="s">
        <v>634</v>
      </c>
      <c r="B223" s="22" t="s">
        <v>635</v>
      </c>
      <c r="C223" s="94">
        <v>1917.5114808199999</v>
      </c>
      <c r="D223" s="95">
        <v>17614</v>
      </c>
      <c r="F223" s="100">
        <f t="shared" si="8"/>
        <v>0.21570476788273685</v>
      </c>
      <c r="G223" s="100">
        <f t="shared" si="9"/>
        <v>0.11556832795317953</v>
      </c>
    </row>
    <row r="224" spans="1:7" x14ac:dyDescent="0.35">
      <c r="A224" s="22" t="s">
        <v>636</v>
      </c>
      <c r="B224" s="22" t="s">
        <v>637</v>
      </c>
      <c r="C224" s="94">
        <v>0</v>
      </c>
      <c r="D224" s="95">
        <v>0</v>
      </c>
      <c r="F224" s="100">
        <f t="shared" si="8"/>
        <v>0</v>
      </c>
      <c r="G224" s="100">
        <f t="shared" si="9"/>
        <v>0</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8889.5182968900008</v>
      </c>
      <c r="D227" s="95">
        <f>SUM(D219:D226)</f>
        <v>152412</v>
      </c>
      <c r="F227" s="91">
        <f>SUM(F219:F226)</f>
        <v>0.99999999999999978</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0.96860000000000002</v>
      </c>
      <c r="E260" s="86"/>
      <c r="F260" s="86"/>
      <c r="G260" s="86"/>
    </row>
    <row r="261" spans="1:14" x14ac:dyDescent="0.35">
      <c r="A261" s="22" t="s">
        <v>681</v>
      </c>
      <c r="B261" s="22" t="s">
        <v>682</v>
      </c>
      <c r="C261" s="91">
        <v>1.8499999999999999E-2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0" t="s">
        <v>1638</v>
      </c>
    </row>
    <row r="10" spans="1:3" ht="44.25" customHeight="1" x14ac:dyDescent="0.35">
      <c r="A10" s="1" t="s">
        <v>730</v>
      </c>
      <c r="B10" s="36" t="s">
        <v>944</v>
      </c>
      <c r="C10" s="240" t="s">
        <v>1639</v>
      </c>
    </row>
    <row r="11" spans="1:3" ht="54.75" customHeight="1" x14ac:dyDescent="0.35">
      <c r="A11" s="1" t="s">
        <v>731</v>
      </c>
      <c r="B11" s="36" t="s">
        <v>732</v>
      </c>
      <c r="C11" s="240" t="s">
        <v>1640</v>
      </c>
    </row>
    <row r="12" spans="1:3" ht="43.5" x14ac:dyDescent="0.35">
      <c r="A12" s="1" t="s">
        <v>733</v>
      </c>
      <c r="B12" s="36" t="s">
        <v>1537</v>
      </c>
      <c r="C12" s="240" t="s">
        <v>1641</v>
      </c>
    </row>
    <row r="13" spans="1:3" x14ac:dyDescent="0.35">
      <c r="A13" s="1" t="s">
        <v>735</v>
      </c>
      <c r="B13" s="36" t="s">
        <v>734</v>
      </c>
      <c r="C13" s="240" t="s">
        <v>1642</v>
      </c>
    </row>
    <row r="14" spans="1:3" x14ac:dyDescent="0.35">
      <c r="A14" s="1" t="s">
        <v>737</v>
      </c>
      <c r="B14" s="36" t="s">
        <v>736</v>
      </c>
      <c r="C14" s="240" t="s">
        <v>1643</v>
      </c>
    </row>
    <row r="15" spans="1:3" ht="29" x14ac:dyDescent="0.35">
      <c r="A15" s="1" t="s">
        <v>739</v>
      </c>
      <c r="B15" s="36" t="s">
        <v>738</v>
      </c>
      <c r="C15" s="240" t="s">
        <v>1644</v>
      </c>
    </row>
    <row r="16" spans="1:3" ht="116" x14ac:dyDescent="0.35">
      <c r="A16" s="1" t="s">
        <v>741</v>
      </c>
      <c r="B16" s="36" t="s">
        <v>740</v>
      </c>
      <c r="C16" s="241" t="s">
        <v>1645</v>
      </c>
    </row>
    <row r="17" spans="1:3" ht="30" customHeight="1" x14ac:dyDescent="0.35">
      <c r="A17" s="1" t="s">
        <v>743</v>
      </c>
      <c r="B17" s="40" t="s">
        <v>742</v>
      </c>
      <c r="C17" s="241" t="s">
        <v>1646</v>
      </c>
    </row>
    <row r="18" spans="1:3" x14ac:dyDescent="0.35">
      <c r="A18" s="1" t="s">
        <v>745</v>
      </c>
      <c r="B18" s="40" t="s">
        <v>744</v>
      </c>
      <c r="C18" s="241" t="s">
        <v>1647</v>
      </c>
    </row>
    <row r="19" spans="1:3" ht="43.5" x14ac:dyDescent="0.35">
      <c r="A19" s="1" t="s">
        <v>1536</v>
      </c>
      <c r="B19" s="40" t="s">
        <v>746</v>
      </c>
      <c r="C19" s="241" t="s">
        <v>1648</v>
      </c>
    </row>
    <row r="20" spans="1:3" x14ac:dyDescent="0.35">
      <c r="A20" s="1" t="s">
        <v>1538</v>
      </c>
      <c r="B20" s="36" t="s">
        <v>1535</v>
      </c>
      <c r="C20" s="240"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13" t="s">
        <v>759</v>
      </c>
    </row>
    <row r="30" spans="1:3" hidden="1" outlineLevel="1" x14ac:dyDescent="0.35">
      <c r="A30" s="1" t="s">
        <v>757</v>
      </c>
      <c r="B30" s="36" t="s">
        <v>1274</v>
      </c>
      <c r="C30" s="113" t="s">
        <v>759</v>
      </c>
    </row>
    <row r="31" spans="1:3" hidden="1" outlineLevel="1" x14ac:dyDescent="0.35">
      <c r="A31" s="1" t="s">
        <v>760</v>
      </c>
      <c r="B31" s="36" t="s">
        <v>1272</v>
      </c>
      <c r="C31" s="113" t="s">
        <v>759</v>
      </c>
    </row>
    <row r="32" spans="1:3" ht="29" hidden="1" outlineLevel="1" x14ac:dyDescent="0.35">
      <c r="A32" s="1" t="s">
        <v>763</v>
      </c>
      <c r="B32" s="130" t="s">
        <v>1612</v>
      </c>
      <c r="C32" s="113"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2"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19"/>
  <sheetViews>
    <sheetView showGridLines="0" zoomScale="80" zoomScaleNormal="80" workbookViewId="0">
      <selection activeCell="J1" sqref="J1"/>
    </sheetView>
  </sheetViews>
  <sheetFormatPr defaultColWidth="2.90625" defaultRowHeight="15.9" customHeight="1" outlineLevelRow="1" x14ac:dyDescent="0.35"/>
  <cols>
    <col min="1" max="1" width="3.6328125" style="144" customWidth="1"/>
    <col min="2" max="2" width="36.6328125" style="144" customWidth="1"/>
    <col min="3" max="3" width="21" style="144" customWidth="1"/>
    <col min="4" max="4" width="19.54296875" style="144" customWidth="1"/>
    <col min="5" max="5" width="19.6328125" style="144" customWidth="1"/>
    <col min="6" max="6" width="21.453125" style="144" customWidth="1"/>
    <col min="7" max="7" width="23.6328125" style="144" customWidth="1"/>
    <col min="8" max="8" width="26.453125" style="243" customWidth="1"/>
    <col min="9" max="9" width="24.54296875" style="243" customWidth="1"/>
    <col min="10" max="16384" width="2.90625" style="144"/>
  </cols>
  <sheetData>
    <row r="1" spans="1:9" ht="15" customHeight="1" x14ac:dyDescent="0.35">
      <c r="A1" s="243"/>
      <c r="B1" s="142"/>
      <c r="C1" s="142"/>
      <c r="D1" s="142"/>
      <c r="E1" s="142"/>
      <c r="F1" s="142"/>
      <c r="G1" s="142"/>
      <c r="H1" s="142"/>
      <c r="I1" s="143" t="s">
        <v>1681</v>
      </c>
    </row>
    <row r="2" spans="1:9" ht="15" customHeight="1" x14ac:dyDescent="0.35">
      <c r="A2" s="243"/>
      <c r="B2" s="145"/>
      <c r="C2" s="145"/>
      <c r="D2" s="145"/>
      <c r="E2" s="145"/>
      <c r="F2" s="145"/>
      <c r="G2" s="145"/>
      <c r="H2" s="146" t="s">
        <v>1682</v>
      </c>
      <c r="I2" s="147">
        <v>46022</v>
      </c>
    </row>
    <row r="3" spans="1:9" ht="15" customHeight="1" x14ac:dyDescent="0.35">
      <c r="A3" s="243"/>
      <c r="B3" s="145"/>
      <c r="C3" s="145"/>
      <c r="D3" s="145"/>
      <c r="E3" s="145"/>
      <c r="F3" s="145"/>
      <c r="G3" s="145"/>
      <c r="H3" s="146" t="s">
        <v>1683</v>
      </c>
      <c r="I3" s="148" t="s">
        <v>1684</v>
      </c>
    </row>
    <row r="4" spans="1:9" ht="15" customHeight="1" x14ac:dyDescent="0.35">
      <c r="A4" s="243"/>
      <c r="H4" s="144"/>
      <c r="I4" s="144"/>
    </row>
    <row r="5" spans="1:9" ht="15" customHeight="1" x14ac:dyDescent="0.35">
      <c r="A5" s="243"/>
      <c r="B5" s="149" t="s">
        <v>1685</v>
      </c>
      <c r="C5" s="150"/>
      <c r="D5" s="255" t="s">
        <v>1686</v>
      </c>
      <c r="E5" s="255"/>
      <c r="F5" s="255"/>
      <c r="G5" s="255" t="s">
        <v>1687</v>
      </c>
      <c r="H5" s="255"/>
      <c r="I5" s="255"/>
    </row>
    <row r="6" spans="1:9" ht="15" customHeight="1" x14ac:dyDescent="0.35">
      <c r="A6" s="243"/>
      <c r="B6" s="144" t="s">
        <v>1688</v>
      </c>
      <c r="D6" s="256" t="s">
        <v>1689</v>
      </c>
      <c r="E6" s="256"/>
      <c r="F6" s="256"/>
      <c r="G6" s="256" t="s">
        <v>1690</v>
      </c>
      <c r="H6" s="256"/>
      <c r="I6" s="256"/>
    </row>
    <row r="7" spans="1:9" ht="15" customHeight="1" x14ac:dyDescent="0.35">
      <c r="A7" s="243"/>
      <c r="B7" s="144" t="s">
        <v>1631</v>
      </c>
      <c r="D7" s="256" t="s">
        <v>1691</v>
      </c>
      <c r="E7" s="256"/>
      <c r="F7" s="256"/>
      <c r="G7" s="256" t="s">
        <v>1692</v>
      </c>
      <c r="H7" s="256"/>
      <c r="I7" s="256"/>
    </row>
    <row r="8" spans="1:9" ht="15" customHeight="1" thickBot="1" x14ac:dyDescent="0.4">
      <c r="A8" s="243"/>
      <c r="B8" s="151" t="s">
        <v>479</v>
      </c>
      <c r="C8" s="151"/>
      <c r="D8" s="258" t="s">
        <v>1693</v>
      </c>
      <c r="E8" s="258"/>
      <c r="F8" s="258"/>
      <c r="G8" s="258" t="s">
        <v>1694</v>
      </c>
      <c r="H8" s="258"/>
      <c r="I8" s="258"/>
    </row>
    <row r="9" spans="1:9" ht="15" customHeight="1" x14ac:dyDescent="0.35">
      <c r="A9" s="243"/>
      <c r="I9" s="152"/>
    </row>
    <row r="10" spans="1:9" ht="15" customHeight="1" x14ac:dyDescent="0.35">
      <c r="A10" s="243"/>
      <c r="B10" s="150" t="s">
        <v>1695</v>
      </c>
      <c r="C10" s="242"/>
      <c r="D10" s="242" t="s">
        <v>1696</v>
      </c>
      <c r="E10" s="242" t="s">
        <v>1697</v>
      </c>
      <c r="F10" s="242" t="s">
        <v>1698</v>
      </c>
      <c r="G10" s="242" t="s">
        <v>1699</v>
      </c>
      <c r="H10" s="242" t="s">
        <v>1700</v>
      </c>
      <c r="I10" s="242" t="s">
        <v>1701</v>
      </c>
    </row>
    <row r="11" spans="1:9" ht="15" customHeight="1" thickBot="1" x14ac:dyDescent="0.4">
      <c r="A11" s="243"/>
      <c r="B11" s="153" t="s">
        <v>1702</v>
      </c>
      <c r="C11" s="154"/>
      <c r="D11" s="155"/>
      <c r="E11" s="155"/>
      <c r="F11" s="155"/>
      <c r="G11" s="155"/>
      <c r="H11" s="156">
        <v>4.7279260780287471</v>
      </c>
      <c r="I11" s="157">
        <v>6800000000</v>
      </c>
    </row>
    <row r="12" spans="1:9" ht="5" customHeight="1" x14ac:dyDescent="0.35">
      <c r="A12" s="243"/>
      <c r="B12" s="158"/>
      <c r="D12" s="159"/>
      <c r="E12" s="159"/>
      <c r="F12" s="159"/>
      <c r="G12" s="159"/>
      <c r="H12" s="160"/>
      <c r="I12" s="161"/>
    </row>
    <row r="13" spans="1:9" ht="15" customHeight="1" x14ac:dyDescent="0.35">
      <c r="A13" s="243"/>
      <c r="B13" s="162" t="s">
        <v>1703</v>
      </c>
      <c r="D13" s="163">
        <v>44720</v>
      </c>
      <c r="E13" s="243" t="s">
        <v>1704</v>
      </c>
      <c r="F13" s="163">
        <v>47277</v>
      </c>
      <c r="G13" s="163">
        <v>47642</v>
      </c>
      <c r="H13" s="164">
        <v>3.4360027378507869</v>
      </c>
      <c r="I13" s="165">
        <v>2050000000</v>
      </c>
    </row>
    <row r="14" spans="1:9" ht="15" customHeight="1" x14ac:dyDescent="0.35">
      <c r="A14" s="243"/>
      <c r="B14" s="162" t="s">
        <v>1705</v>
      </c>
      <c r="D14" s="163">
        <v>45111</v>
      </c>
      <c r="E14" s="243" t="s">
        <v>1706</v>
      </c>
      <c r="F14" s="163">
        <v>46938</v>
      </c>
      <c r="G14" s="163">
        <v>47303</v>
      </c>
      <c r="H14" s="164">
        <v>2.5078713210130048</v>
      </c>
      <c r="I14" s="185">
        <v>750000000</v>
      </c>
    </row>
    <row r="15" spans="1:9" ht="15" customHeight="1" x14ac:dyDescent="0.35">
      <c r="A15" s="243"/>
      <c r="B15" s="162" t="s">
        <v>1707</v>
      </c>
      <c r="D15" s="163">
        <v>45344</v>
      </c>
      <c r="E15" s="243" t="s">
        <v>1706</v>
      </c>
      <c r="F15" s="163">
        <v>47564</v>
      </c>
      <c r="G15" s="163">
        <v>47929</v>
      </c>
      <c r="H15" s="164">
        <v>4.2217659137577002</v>
      </c>
      <c r="I15" s="185">
        <v>500000000</v>
      </c>
    </row>
    <row r="16" spans="1:9" ht="15" customHeight="1" x14ac:dyDescent="0.35">
      <c r="A16" s="243"/>
      <c r="B16" s="162" t="s">
        <v>1708</v>
      </c>
      <c r="D16" s="163">
        <v>45470</v>
      </c>
      <c r="E16" s="243" t="s">
        <v>1706</v>
      </c>
      <c r="F16" s="163">
        <v>48392</v>
      </c>
      <c r="G16" s="163">
        <v>48757</v>
      </c>
      <c r="H16" s="164">
        <v>6.4887063655030799</v>
      </c>
      <c r="I16" s="185">
        <v>300000000</v>
      </c>
    </row>
    <row r="17" spans="1:9" ht="15" customHeight="1" x14ac:dyDescent="0.35">
      <c r="A17" s="243"/>
      <c r="B17" s="162" t="s">
        <v>1709</v>
      </c>
      <c r="D17" s="163">
        <v>45644</v>
      </c>
      <c r="E17" s="243" t="s">
        <v>1704</v>
      </c>
      <c r="F17" s="163">
        <v>48200</v>
      </c>
      <c r="G17" s="163">
        <v>48566</v>
      </c>
      <c r="H17" s="164">
        <v>5.9630390143737166</v>
      </c>
      <c r="I17" s="185">
        <v>1800000000</v>
      </c>
    </row>
    <row r="18" spans="1:9" ht="15" customHeight="1" x14ac:dyDescent="0.35">
      <c r="A18" s="243"/>
      <c r="B18" s="162" t="s">
        <v>1710</v>
      </c>
      <c r="D18" s="163">
        <v>45819</v>
      </c>
      <c r="E18" s="243" t="s">
        <v>1704</v>
      </c>
      <c r="F18" s="163">
        <v>48376</v>
      </c>
      <c r="G18" s="163">
        <v>48741</v>
      </c>
      <c r="H18" s="164">
        <v>6.4449007529089668</v>
      </c>
      <c r="I18" s="185">
        <v>900000000</v>
      </c>
    </row>
    <row r="19" spans="1:9" ht="15" customHeight="1" thickBot="1" x14ac:dyDescent="0.4">
      <c r="A19" s="243"/>
      <c r="B19" s="162" t="s">
        <v>1711</v>
      </c>
      <c r="D19" s="163">
        <v>45938</v>
      </c>
      <c r="E19" s="243" t="s">
        <v>1706</v>
      </c>
      <c r="F19" s="163">
        <v>47946</v>
      </c>
      <c r="G19" s="163">
        <v>48312</v>
      </c>
      <c r="H19" s="164">
        <v>5.2676249144421625</v>
      </c>
      <c r="I19" s="185">
        <v>500000000</v>
      </c>
    </row>
    <row r="20" spans="1:9" ht="15" hidden="1" customHeight="1" outlineLevel="1" x14ac:dyDescent="0.35">
      <c r="A20" s="243"/>
      <c r="B20" s="162"/>
      <c r="D20" s="163"/>
      <c r="E20" s="243"/>
      <c r="F20" s="163"/>
      <c r="G20" s="163"/>
      <c r="H20" s="164"/>
      <c r="I20" s="185"/>
    </row>
    <row r="21" spans="1:9" ht="15" hidden="1" customHeight="1" outlineLevel="1" x14ac:dyDescent="0.35">
      <c r="A21" s="243"/>
      <c r="B21" s="162"/>
      <c r="D21" s="163"/>
      <c r="E21" s="243"/>
      <c r="F21" s="163"/>
      <c r="G21" s="163"/>
      <c r="H21" s="164"/>
      <c r="I21" s="185"/>
    </row>
    <row r="22" spans="1:9" ht="15" hidden="1" customHeight="1" outlineLevel="1" thickBot="1" x14ac:dyDescent="0.4">
      <c r="A22" s="243"/>
      <c r="B22" s="162"/>
      <c r="D22" s="163"/>
      <c r="E22" s="243"/>
      <c r="F22" s="163"/>
      <c r="G22" s="163"/>
      <c r="H22" s="164"/>
      <c r="I22" s="165"/>
    </row>
    <row r="23" spans="1:9" ht="15" customHeight="1" collapsed="1" thickBot="1" x14ac:dyDescent="0.4">
      <c r="A23" s="243"/>
      <c r="B23" s="166" t="s">
        <v>1712</v>
      </c>
      <c r="C23" s="166"/>
      <c r="D23" s="166"/>
      <c r="E23" s="166"/>
      <c r="F23" s="166"/>
      <c r="G23" s="166"/>
      <c r="H23" s="166"/>
      <c r="I23" s="167" t="s">
        <v>1713</v>
      </c>
    </row>
    <row r="24" spans="1:9" ht="15" customHeight="1" x14ac:dyDescent="0.35">
      <c r="A24" s="243"/>
      <c r="H24" s="168"/>
      <c r="I24" s="168"/>
    </row>
    <row r="25" spans="1:9" ht="15" customHeight="1" thickBot="1" x14ac:dyDescent="0.4">
      <c r="A25" s="243"/>
      <c r="B25" s="150" t="s">
        <v>1714</v>
      </c>
      <c r="C25" s="242"/>
      <c r="D25" s="242"/>
      <c r="E25" s="242"/>
      <c r="F25" s="242"/>
      <c r="G25" s="242"/>
      <c r="H25" s="242" t="s">
        <v>1700</v>
      </c>
      <c r="I25" s="242" t="s">
        <v>1701</v>
      </c>
    </row>
    <row r="26" spans="1:9" ht="14.5" customHeight="1" thickBot="1" x14ac:dyDescent="0.35">
      <c r="A26" s="243"/>
      <c r="B26" s="172" t="s">
        <v>1715</v>
      </c>
      <c r="C26" s="172"/>
      <c r="D26" s="172"/>
      <c r="E26" s="172"/>
      <c r="F26" s="173"/>
      <c r="G26" s="173"/>
      <c r="H26" s="245">
        <v>14.108333333333334</v>
      </c>
      <c r="I26" s="246">
        <v>8889518296.8899994</v>
      </c>
    </row>
    <row r="27" spans="1:9" ht="15" customHeight="1" x14ac:dyDescent="0.35">
      <c r="A27" s="243"/>
      <c r="B27" s="158" t="s">
        <v>1716</v>
      </c>
      <c r="C27" s="158"/>
      <c r="D27" s="158"/>
      <c r="E27" s="158"/>
      <c r="H27" s="160">
        <v>3.752552584075115</v>
      </c>
      <c r="I27" s="161">
        <v>178487729.43000001</v>
      </c>
    </row>
    <row r="28" spans="1:9" ht="15" customHeight="1" x14ac:dyDescent="0.35">
      <c r="A28" s="243"/>
      <c r="B28" s="162" t="s">
        <v>1717</v>
      </c>
      <c r="C28" s="162"/>
      <c r="D28" s="162"/>
      <c r="E28" s="162"/>
      <c r="H28" s="164">
        <v>5.4794520547945206E-3</v>
      </c>
      <c r="I28" s="165">
        <v>39787729.43</v>
      </c>
    </row>
    <row r="29" spans="1:9" ht="15" customHeight="1" thickBot="1" x14ac:dyDescent="0.4">
      <c r="A29" s="243"/>
      <c r="B29" s="162" t="s">
        <v>1718</v>
      </c>
      <c r="C29" s="162"/>
      <c r="D29" s="162"/>
      <c r="E29" s="162"/>
      <c r="H29" s="164">
        <v>4.8274446672131628</v>
      </c>
      <c r="I29" s="165">
        <v>138700000</v>
      </c>
    </row>
    <row r="30" spans="1:9" ht="14.5" customHeight="1" thickBot="1" x14ac:dyDescent="0.4">
      <c r="B30" s="172" t="s">
        <v>1719</v>
      </c>
      <c r="C30" s="172"/>
      <c r="D30" s="172"/>
      <c r="E30" s="172"/>
      <c r="F30" s="173"/>
      <c r="G30" s="173"/>
      <c r="H30" s="246">
        <v>0</v>
      </c>
      <c r="I30" s="246">
        <v>0</v>
      </c>
    </row>
    <row r="31" spans="1:9" ht="14.5" customHeight="1" thickBot="1" x14ac:dyDescent="0.4">
      <c r="A31" s="243"/>
      <c r="B31" s="169" t="s">
        <v>1720</v>
      </c>
      <c r="C31" s="169"/>
      <c r="D31" s="169"/>
      <c r="E31" s="169"/>
      <c r="H31" s="160">
        <v>13.904498026315997</v>
      </c>
      <c r="I31" s="161">
        <v>9068006026.3199997</v>
      </c>
    </row>
    <row r="32" spans="1:9" ht="14.5" customHeight="1" thickBot="1" x14ac:dyDescent="0.4">
      <c r="A32" s="243"/>
      <c r="B32" s="172" t="s">
        <v>1721</v>
      </c>
      <c r="C32" s="172"/>
      <c r="D32" s="172"/>
      <c r="E32" s="172"/>
      <c r="F32" s="173"/>
      <c r="G32" s="173"/>
      <c r="H32" s="173"/>
      <c r="I32" s="173">
        <v>0.3335302979882353</v>
      </c>
    </row>
    <row r="33" spans="1:9" ht="14.5" customHeight="1" thickBot="1" x14ac:dyDescent="0.4">
      <c r="A33" s="243"/>
      <c r="B33" s="172" t="s">
        <v>1722</v>
      </c>
      <c r="C33" s="172"/>
      <c r="D33" s="172"/>
      <c r="E33" s="172"/>
      <c r="F33" s="173"/>
      <c r="G33" s="173"/>
      <c r="H33" s="173"/>
      <c r="I33" s="173">
        <v>0.16500000000000001</v>
      </c>
    </row>
    <row r="34" spans="1:9" ht="14.5" customHeight="1" thickBot="1" x14ac:dyDescent="0.4">
      <c r="A34" s="243"/>
      <c r="B34" s="172" t="s">
        <v>1723</v>
      </c>
      <c r="C34" s="172"/>
      <c r="D34" s="172"/>
      <c r="E34" s="172"/>
      <c r="F34" s="173"/>
      <c r="G34" s="173"/>
      <c r="H34" s="173"/>
      <c r="I34" s="173">
        <v>7.0000000000000007E-2</v>
      </c>
    </row>
    <row r="35" spans="1:9" ht="14.5" customHeight="1" thickBot="1" x14ac:dyDescent="0.4">
      <c r="A35" s="243"/>
      <c r="B35" s="172" t="s">
        <v>1724</v>
      </c>
      <c r="C35" s="172"/>
      <c r="D35" s="172"/>
      <c r="E35" s="172"/>
      <c r="F35" s="173"/>
      <c r="G35" s="173"/>
      <c r="H35" s="174"/>
      <c r="I35" s="173">
        <v>0.05</v>
      </c>
    </row>
    <row r="36" spans="1:9" ht="15" customHeight="1" x14ac:dyDescent="0.35">
      <c r="A36" s="243"/>
      <c r="H36" s="168"/>
      <c r="I36" s="168"/>
    </row>
    <row r="37" spans="1:9" ht="15" customHeight="1" x14ac:dyDescent="0.35">
      <c r="A37" s="243"/>
      <c r="B37" s="150" t="s">
        <v>1725</v>
      </c>
      <c r="C37" s="150"/>
      <c r="D37" s="150"/>
      <c r="E37" s="150"/>
      <c r="F37" s="150"/>
      <c r="G37" s="150"/>
      <c r="H37" s="177"/>
      <c r="I37" s="177"/>
    </row>
    <row r="38" spans="1:9" ht="15" customHeight="1" x14ac:dyDescent="0.35">
      <c r="A38" s="243"/>
      <c r="B38" s="178" t="s">
        <v>1726</v>
      </c>
      <c r="C38" s="162"/>
      <c r="D38" s="162"/>
      <c r="E38" s="162"/>
      <c r="H38" s="164"/>
      <c r="I38" s="179">
        <v>9355436023.0586529</v>
      </c>
    </row>
    <row r="39" spans="1:9" ht="15" customHeight="1" x14ac:dyDescent="0.35">
      <c r="A39" s="243"/>
      <c r="B39" s="178" t="s">
        <v>1727</v>
      </c>
      <c r="C39" s="162"/>
      <c r="D39" s="162"/>
      <c r="E39" s="162"/>
      <c r="H39" s="164"/>
      <c r="I39" s="179">
        <v>6979543567.0599337</v>
      </c>
    </row>
    <row r="40" spans="1:9" ht="15" customHeight="1" x14ac:dyDescent="0.35">
      <c r="A40" s="243"/>
      <c r="B40" s="178" t="s">
        <v>1728</v>
      </c>
      <c r="C40" s="162"/>
      <c r="D40" s="162"/>
      <c r="E40" s="162"/>
      <c r="H40" s="164"/>
      <c r="I40" s="179" t="s">
        <v>1729</v>
      </c>
    </row>
    <row r="41" spans="1:9" ht="15" customHeight="1" x14ac:dyDescent="0.35">
      <c r="A41" s="243"/>
      <c r="B41" s="178" t="s">
        <v>1730</v>
      </c>
      <c r="C41" s="162"/>
      <c r="D41" s="162"/>
      <c r="E41" s="162"/>
      <c r="H41" s="164"/>
      <c r="I41" s="179" t="s">
        <v>1729</v>
      </c>
    </row>
    <row r="42" spans="1:9" ht="15" customHeight="1" x14ac:dyDescent="0.35">
      <c r="A42" s="243"/>
      <c r="B42" s="178" t="s">
        <v>1731</v>
      </c>
      <c r="C42" s="162"/>
      <c r="D42" s="162"/>
      <c r="E42" s="162"/>
      <c r="H42" s="164"/>
      <c r="I42" s="179" t="s">
        <v>1729</v>
      </c>
    </row>
    <row r="43" spans="1:9" ht="15" customHeight="1" x14ac:dyDescent="0.35">
      <c r="A43" s="243"/>
      <c r="B43" s="144" t="s">
        <v>1732</v>
      </c>
      <c r="I43" s="176" t="s">
        <v>1729</v>
      </c>
    </row>
    <row r="44" spans="1:9" ht="15" customHeight="1" x14ac:dyDescent="0.35">
      <c r="A44" s="243"/>
      <c r="B44" s="144" t="s">
        <v>1733</v>
      </c>
      <c r="I44" s="176" t="s">
        <v>1729</v>
      </c>
    </row>
    <row r="45" spans="1:9" ht="15" customHeight="1" x14ac:dyDescent="0.35">
      <c r="A45" s="243"/>
      <c r="B45" s="178" t="s">
        <v>1734</v>
      </c>
      <c r="C45" s="178"/>
      <c r="D45" s="178"/>
      <c r="E45" s="178"/>
      <c r="F45" s="178"/>
      <c r="G45" s="178"/>
      <c r="H45" s="178"/>
      <c r="I45" s="165" t="s">
        <v>1729</v>
      </c>
    </row>
    <row r="46" spans="1:9" ht="15" customHeight="1" thickBot="1" x14ac:dyDescent="0.4">
      <c r="A46" s="243"/>
      <c r="B46" s="180" t="s">
        <v>1735</v>
      </c>
      <c r="C46" s="180"/>
      <c r="D46" s="180"/>
      <c r="E46" s="180"/>
      <c r="F46" s="180"/>
      <c r="G46" s="180"/>
      <c r="H46" s="180"/>
      <c r="I46" s="181" t="s">
        <v>1729</v>
      </c>
    </row>
    <row r="47" spans="1:9" ht="15" customHeight="1" x14ac:dyDescent="0.35">
      <c r="A47" s="243"/>
      <c r="B47" s="178"/>
      <c r="C47" s="178"/>
      <c r="D47" s="178"/>
      <c r="E47" s="178"/>
      <c r="F47" s="178"/>
      <c r="G47" s="178"/>
      <c r="H47" s="182"/>
      <c r="I47" s="182"/>
    </row>
    <row r="48" spans="1:9" ht="15" customHeight="1" x14ac:dyDescent="0.35">
      <c r="A48" s="243"/>
      <c r="B48" s="150" t="s">
        <v>1736</v>
      </c>
      <c r="C48" s="242"/>
      <c r="D48" s="242"/>
      <c r="E48" s="242"/>
      <c r="F48" s="242"/>
      <c r="G48" s="242"/>
      <c r="H48" s="242"/>
      <c r="I48" s="242"/>
    </row>
    <row r="49" spans="1:9" ht="15" customHeight="1" x14ac:dyDescent="0.35">
      <c r="A49" s="243"/>
      <c r="B49" s="169" t="s">
        <v>1737</v>
      </c>
      <c r="C49" s="175"/>
      <c r="D49" s="175"/>
      <c r="E49" s="175"/>
      <c r="F49" s="175"/>
      <c r="G49" s="175"/>
      <c r="H49" s="182"/>
      <c r="I49" s="164"/>
    </row>
    <row r="50" spans="1:9" ht="15" customHeight="1" x14ac:dyDescent="0.35">
      <c r="A50" s="243"/>
      <c r="B50" s="162" t="s">
        <v>1738</v>
      </c>
      <c r="C50" s="175"/>
      <c r="D50" s="175"/>
      <c r="E50" s="175"/>
      <c r="F50" s="175"/>
      <c r="G50" s="175"/>
      <c r="H50" s="182"/>
      <c r="I50" s="164" t="s">
        <v>1656</v>
      </c>
    </row>
    <row r="51" spans="1:9" ht="15" customHeight="1" x14ac:dyDescent="0.35">
      <c r="A51" s="243"/>
      <c r="B51" s="162" t="s">
        <v>1739</v>
      </c>
      <c r="C51" s="175"/>
      <c r="D51" s="175"/>
      <c r="E51" s="175"/>
      <c r="F51" s="175"/>
      <c r="G51" s="175"/>
      <c r="H51" s="182"/>
      <c r="I51" s="164" t="s">
        <v>1656</v>
      </c>
    </row>
    <row r="52" spans="1:9" ht="15" customHeight="1" x14ac:dyDescent="0.35">
      <c r="A52" s="243"/>
      <c r="B52" s="162" t="s">
        <v>1740</v>
      </c>
      <c r="C52" s="175"/>
      <c r="D52" s="175"/>
      <c r="E52" s="175"/>
      <c r="F52" s="175"/>
      <c r="G52" s="175"/>
      <c r="H52" s="182"/>
      <c r="I52" s="164" t="s">
        <v>1656</v>
      </c>
    </row>
    <row r="53" spans="1:9" ht="15" customHeight="1" thickBot="1" x14ac:dyDescent="0.4">
      <c r="A53" s="243"/>
      <c r="B53" s="183" t="s">
        <v>1741</v>
      </c>
      <c r="C53" s="183"/>
      <c r="D53" s="183"/>
      <c r="E53" s="183"/>
      <c r="F53" s="183"/>
      <c r="G53" s="183"/>
      <c r="H53" s="183"/>
      <c r="I53" s="171" t="s">
        <v>1690</v>
      </c>
    </row>
    <row r="54" spans="1:9" ht="15" customHeight="1" x14ac:dyDescent="0.35">
      <c r="A54" s="243"/>
      <c r="H54" s="168"/>
      <c r="I54" s="168"/>
    </row>
    <row r="55" spans="1:9" ht="15" customHeight="1" x14ac:dyDescent="0.35">
      <c r="A55" s="243"/>
      <c r="B55" s="150" t="s">
        <v>1742</v>
      </c>
      <c r="C55" s="242"/>
      <c r="D55" s="242"/>
      <c r="E55" s="242"/>
      <c r="F55" s="242"/>
      <c r="G55" s="242"/>
      <c r="H55" s="242"/>
      <c r="I55" s="242"/>
    </row>
    <row r="56" spans="1:9" ht="15" customHeight="1" x14ac:dyDescent="0.35">
      <c r="A56" s="243"/>
      <c r="B56" s="158" t="s">
        <v>1743</v>
      </c>
      <c r="C56" s="158"/>
      <c r="D56" s="158"/>
      <c r="E56" s="158"/>
    </row>
    <row r="57" spans="1:9" ht="15" customHeight="1" x14ac:dyDescent="0.35">
      <c r="A57" s="243"/>
      <c r="B57" s="144" t="s">
        <v>1744</v>
      </c>
      <c r="G57" s="184"/>
      <c r="H57" s="184"/>
      <c r="I57" s="184">
        <v>152412</v>
      </c>
    </row>
    <row r="58" spans="1:9" ht="15" customHeight="1" x14ac:dyDescent="0.35">
      <c r="A58" s="243"/>
      <c r="B58" s="144" t="s">
        <v>1745</v>
      </c>
      <c r="G58" s="185"/>
      <c r="I58" s="185">
        <v>13176684727.26</v>
      </c>
    </row>
    <row r="59" spans="1:9" ht="15" customHeight="1" x14ac:dyDescent="0.35">
      <c r="A59" s="243"/>
      <c r="B59" s="144" t="s">
        <v>1746</v>
      </c>
      <c r="G59" s="185"/>
      <c r="I59" s="185">
        <v>8889518296.8899994</v>
      </c>
    </row>
    <row r="60" spans="1:9" ht="15" customHeight="1" x14ac:dyDescent="0.35">
      <c r="A60" s="243"/>
      <c r="B60" s="144" t="s">
        <v>1747</v>
      </c>
      <c r="G60" s="185"/>
      <c r="I60" s="185">
        <v>86454.378443035981</v>
      </c>
    </row>
    <row r="61" spans="1:9" ht="15" customHeight="1" x14ac:dyDescent="0.35">
      <c r="A61" s="243"/>
      <c r="B61" s="144" t="s">
        <v>1748</v>
      </c>
      <c r="G61" s="185"/>
      <c r="I61" s="185">
        <v>58325.579986418386</v>
      </c>
    </row>
    <row r="62" spans="1:9" ht="15" customHeight="1" x14ac:dyDescent="0.35">
      <c r="A62" s="243"/>
      <c r="B62" s="144" t="s">
        <v>1749</v>
      </c>
      <c r="G62" s="186"/>
      <c r="H62" s="144"/>
      <c r="I62" s="185">
        <v>6604919.7700000005</v>
      </c>
    </row>
    <row r="63" spans="1:9" ht="15" customHeight="1" x14ac:dyDescent="0.35">
      <c r="A63" s="243"/>
      <c r="B63" s="144" t="s">
        <v>1750</v>
      </c>
      <c r="G63" s="187"/>
      <c r="I63" s="186">
        <v>7.4300086342256961E-4</v>
      </c>
    </row>
    <row r="64" spans="1:9" ht="15" customHeight="1" x14ac:dyDescent="0.35">
      <c r="A64" s="243"/>
      <c r="B64" s="144" t="s">
        <v>1751</v>
      </c>
      <c r="G64" s="186"/>
      <c r="H64" s="144"/>
      <c r="I64" s="185">
        <v>11360270.84</v>
      </c>
    </row>
    <row r="65" spans="1:9" ht="15" customHeight="1" x14ac:dyDescent="0.35">
      <c r="A65" s="243"/>
      <c r="B65" s="144" t="s">
        <v>1752</v>
      </c>
      <c r="G65" s="187"/>
      <c r="H65" s="187"/>
      <c r="I65" s="186">
        <v>1.277939980614517E-3</v>
      </c>
    </row>
    <row r="66" spans="1:9" ht="15" customHeight="1" x14ac:dyDescent="0.35">
      <c r="A66" s="243"/>
      <c r="B66" s="144" t="s">
        <v>1753</v>
      </c>
      <c r="G66" s="185"/>
      <c r="H66" s="185"/>
      <c r="I66" s="185">
        <v>104.93</v>
      </c>
    </row>
    <row r="67" spans="1:9" ht="15" customHeight="1" x14ac:dyDescent="0.35">
      <c r="A67" s="243"/>
      <c r="B67" s="144" t="s">
        <v>1754</v>
      </c>
      <c r="G67" s="185"/>
      <c r="H67" s="185"/>
      <c r="I67" s="185">
        <v>295.99</v>
      </c>
    </row>
    <row r="68" spans="1:9" ht="15" customHeight="1" x14ac:dyDescent="0.35">
      <c r="A68" s="243"/>
      <c r="B68" s="144" t="s">
        <v>1755</v>
      </c>
      <c r="G68" s="185"/>
      <c r="H68" s="185"/>
      <c r="I68" s="185">
        <v>169.3</v>
      </c>
    </row>
    <row r="69" spans="1:9" ht="15" customHeight="1" x14ac:dyDescent="0.35">
      <c r="A69" s="243"/>
      <c r="B69" s="144" t="s">
        <v>1756</v>
      </c>
      <c r="G69" s="187"/>
      <c r="H69" s="187"/>
      <c r="I69" s="187">
        <v>0.53879999999999995</v>
      </c>
    </row>
    <row r="70" spans="1:9" ht="15" customHeight="1" x14ac:dyDescent="0.35">
      <c r="A70" s="243"/>
      <c r="B70" s="144" t="s">
        <v>1757</v>
      </c>
      <c r="G70" s="187"/>
      <c r="H70" s="187"/>
      <c r="I70" s="187">
        <v>3.0609999999999998E-2</v>
      </c>
    </row>
    <row r="71" spans="1:9" ht="15" customHeight="1" x14ac:dyDescent="0.35">
      <c r="A71" s="243"/>
      <c r="B71" s="144" t="s">
        <v>1758</v>
      </c>
      <c r="G71" s="187"/>
      <c r="H71" s="187"/>
      <c r="I71" s="187">
        <v>9.8899999999999995E-3</v>
      </c>
    </row>
    <row r="72" spans="1:9" ht="15" customHeight="1" thickBot="1" x14ac:dyDescent="0.4">
      <c r="A72" s="243"/>
      <c r="B72" s="144" t="s">
        <v>1759</v>
      </c>
      <c r="G72" s="188"/>
      <c r="H72" s="187"/>
      <c r="I72" s="188">
        <v>62579</v>
      </c>
    </row>
    <row r="73" spans="1:9" ht="15" customHeight="1" x14ac:dyDescent="0.35">
      <c r="A73" s="243"/>
      <c r="B73" s="189" t="s">
        <v>1760</v>
      </c>
      <c r="C73" s="190"/>
      <c r="D73" s="190"/>
      <c r="E73" s="190"/>
      <c r="F73" s="191" t="s">
        <v>592</v>
      </c>
      <c r="G73" s="191" t="s">
        <v>1761</v>
      </c>
      <c r="H73" s="191" t="s">
        <v>1762</v>
      </c>
      <c r="I73" s="191" t="s">
        <v>1763</v>
      </c>
    </row>
    <row r="74" spans="1:9" ht="15" customHeight="1" x14ac:dyDescent="0.35">
      <c r="A74" s="243"/>
      <c r="B74" s="144" t="s">
        <v>1713</v>
      </c>
      <c r="F74" s="184">
        <v>11817</v>
      </c>
      <c r="G74" s="187">
        <v>7.7533265097236431E-2</v>
      </c>
      <c r="H74" s="185">
        <v>302455094.72000003</v>
      </c>
      <c r="I74" s="187">
        <v>3.4023788985935721E-2</v>
      </c>
    </row>
    <row r="75" spans="1:9" ht="15" customHeight="1" thickBot="1" x14ac:dyDescent="0.4">
      <c r="A75" s="243"/>
      <c r="B75" s="144" t="s">
        <v>1656</v>
      </c>
      <c r="F75" s="184">
        <v>140595</v>
      </c>
      <c r="G75" s="187">
        <v>0.92246673490276354</v>
      </c>
      <c r="H75" s="185">
        <v>8587063202.1699991</v>
      </c>
      <c r="I75" s="187">
        <v>0.96597621101406428</v>
      </c>
    </row>
    <row r="76" spans="1:9" ht="15" customHeight="1" x14ac:dyDescent="0.35">
      <c r="A76" s="243"/>
      <c r="B76" s="189" t="s">
        <v>1764</v>
      </c>
      <c r="C76" s="190"/>
      <c r="D76" s="190"/>
      <c r="E76" s="190"/>
      <c r="F76" s="191" t="s">
        <v>592</v>
      </c>
      <c r="G76" s="191" t="s">
        <v>1761</v>
      </c>
      <c r="H76" s="191" t="s">
        <v>1762</v>
      </c>
      <c r="I76" s="191" t="s">
        <v>1763</v>
      </c>
    </row>
    <row r="77" spans="1:9" ht="15" customHeight="1" x14ac:dyDescent="0.35">
      <c r="A77" s="243"/>
      <c r="B77" s="144" t="s">
        <v>1713</v>
      </c>
      <c r="F77" s="184">
        <v>152411</v>
      </c>
      <c r="G77" s="187">
        <v>0.999993438836837</v>
      </c>
      <c r="H77" s="185">
        <v>8889458112.9300003</v>
      </c>
      <c r="I77" s="187">
        <v>0.99999322978388827</v>
      </c>
    </row>
    <row r="78" spans="1:9" ht="15" customHeight="1" thickBot="1" x14ac:dyDescent="0.4">
      <c r="A78" s="243"/>
      <c r="B78" s="144" t="s">
        <v>1656</v>
      </c>
      <c r="F78" s="184">
        <v>1</v>
      </c>
      <c r="G78" s="187">
        <v>6.5611631629991507E-6</v>
      </c>
      <c r="H78" s="185">
        <v>60183.96</v>
      </c>
      <c r="I78" s="187">
        <v>6.7702161117288995E-6</v>
      </c>
    </row>
    <row r="79" spans="1:9" ht="15" customHeight="1" x14ac:dyDescent="0.35">
      <c r="A79" s="243"/>
      <c r="B79" s="189" t="s">
        <v>1765</v>
      </c>
      <c r="C79" s="189"/>
      <c r="D79" s="189"/>
      <c r="E79" s="189"/>
      <c r="F79" s="191" t="s">
        <v>592</v>
      </c>
      <c r="G79" s="191" t="s">
        <v>1761</v>
      </c>
      <c r="H79" s="191" t="s">
        <v>1762</v>
      </c>
      <c r="I79" s="191" t="s">
        <v>1763</v>
      </c>
    </row>
    <row r="80" spans="1:9" ht="15" customHeight="1" x14ac:dyDescent="0.35">
      <c r="A80" s="243"/>
      <c r="B80" s="144" t="s">
        <v>1766</v>
      </c>
      <c r="F80" s="184">
        <v>34573</v>
      </c>
      <c r="G80" s="187">
        <v>0.22683909403459046</v>
      </c>
      <c r="H80" s="185">
        <v>3265032243.9200001</v>
      </c>
      <c r="I80" s="187">
        <v>0.36729012021520585</v>
      </c>
    </row>
    <row r="81" spans="1:9" ht="15" customHeight="1" thickBot="1" x14ac:dyDescent="0.4">
      <c r="A81" s="243"/>
      <c r="B81" s="144" t="s">
        <v>1704</v>
      </c>
      <c r="F81" s="184">
        <v>117839</v>
      </c>
      <c r="G81" s="187">
        <v>0.77316090596540954</v>
      </c>
      <c r="H81" s="185">
        <v>5624486052.9700003</v>
      </c>
      <c r="I81" s="187">
        <v>0.63270987978479409</v>
      </c>
    </row>
    <row r="82" spans="1:9" ht="15" customHeight="1" x14ac:dyDescent="0.35">
      <c r="A82" s="243"/>
      <c r="B82" s="189" t="s">
        <v>1767</v>
      </c>
      <c r="C82" s="189"/>
      <c r="D82" s="189"/>
      <c r="E82" s="189"/>
      <c r="F82" s="191" t="s">
        <v>592</v>
      </c>
      <c r="G82" s="191" t="s">
        <v>1761</v>
      </c>
      <c r="H82" s="191" t="s">
        <v>1762</v>
      </c>
      <c r="I82" s="191" t="s">
        <v>1763</v>
      </c>
    </row>
    <row r="83" spans="1:9" ht="15" customHeight="1" x14ac:dyDescent="0.35">
      <c r="A83" s="243"/>
      <c r="B83" s="144" t="s">
        <v>1768</v>
      </c>
      <c r="C83" s="192"/>
      <c r="D83" s="192"/>
      <c r="E83" s="192"/>
      <c r="F83" s="193">
        <v>135702</v>
      </c>
      <c r="G83" s="182">
        <v>0.8903629635461775</v>
      </c>
      <c r="H83" s="165">
        <v>7965244929.0600004</v>
      </c>
      <c r="I83" s="182">
        <v>0.89602660830864633</v>
      </c>
    </row>
    <row r="84" spans="1:9" ht="15" customHeight="1" x14ac:dyDescent="0.35">
      <c r="A84" s="243"/>
      <c r="B84" s="144" t="s">
        <v>1769</v>
      </c>
      <c r="C84" s="192"/>
      <c r="D84" s="192"/>
      <c r="E84" s="192"/>
      <c r="F84" s="193">
        <v>16350</v>
      </c>
      <c r="G84" s="182">
        <v>0.10727501771514054</v>
      </c>
      <c r="H84" s="165">
        <v>907097360.47000003</v>
      </c>
      <c r="I84" s="182">
        <v>0.10204122767679642</v>
      </c>
    </row>
    <row r="85" spans="1:9" ht="15" customHeight="1" x14ac:dyDescent="0.35">
      <c r="A85" s="243"/>
      <c r="B85" s="144" t="s">
        <v>1770</v>
      </c>
      <c r="C85" s="192"/>
      <c r="D85" s="192"/>
      <c r="E85" s="192"/>
      <c r="F85" s="193">
        <v>350</v>
      </c>
      <c r="G85" s="182">
        <v>2.2964071070519384E-3</v>
      </c>
      <c r="H85" s="165">
        <v>16784606.18</v>
      </c>
      <c r="I85" s="182">
        <v>1.888134499466872E-3</v>
      </c>
    </row>
    <row r="86" spans="1:9" ht="15" customHeight="1" thickBot="1" x14ac:dyDescent="0.4">
      <c r="A86" s="243"/>
      <c r="B86" s="154" t="s">
        <v>1771</v>
      </c>
      <c r="C86" s="194"/>
      <c r="D86" s="194"/>
      <c r="E86" s="194"/>
      <c r="F86" s="195">
        <v>10</v>
      </c>
      <c r="G86" s="196">
        <v>6.561163163005538E-5</v>
      </c>
      <c r="H86" s="197">
        <v>391401.18</v>
      </c>
      <c r="I86" s="196">
        <v>4.4029515090478166E-5</v>
      </c>
    </row>
    <row r="87" spans="1:9" ht="15" customHeight="1" thickBot="1" x14ac:dyDescent="0.4">
      <c r="A87" s="243"/>
      <c r="B87" s="150" t="s">
        <v>1772</v>
      </c>
      <c r="C87" s="242"/>
      <c r="D87" s="242"/>
      <c r="E87" s="242"/>
      <c r="F87" s="242"/>
      <c r="G87" s="242"/>
      <c r="H87" s="242"/>
      <c r="I87" s="242"/>
    </row>
    <row r="88" spans="1:9" ht="15" customHeight="1" x14ac:dyDescent="0.35">
      <c r="A88" s="243"/>
      <c r="B88" s="189" t="s">
        <v>1773</v>
      </c>
      <c r="C88" s="189"/>
      <c r="D88" s="189"/>
      <c r="E88" s="189"/>
      <c r="F88" s="191" t="s">
        <v>592</v>
      </c>
      <c r="G88" s="191" t="s">
        <v>1761</v>
      </c>
      <c r="H88" s="191" t="s">
        <v>1762</v>
      </c>
      <c r="I88" s="191" t="s">
        <v>1763</v>
      </c>
    </row>
    <row r="89" spans="1:9" ht="15" customHeight="1" x14ac:dyDescent="0.35">
      <c r="A89" s="243"/>
      <c r="B89" s="144" t="s">
        <v>1774</v>
      </c>
      <c r="F89" s="198">
        <v>878</v>
      </c>
      <c r="G89" s="182">
        <v>5.7607012571188618E-3</v>
      </c>
      <c r="H89" s="199">
        <v>91371722.099999994</v>
      </c>
      <c r="I89" s="182">
        <v>1.0278590925671014E-2</v>
      </c>
    </row>
    <row r="90" spans="1:9" ht="15" customHeight="1" x14ac:dyDescent="0.35">
      <c r="A90" s="243"/>
      <c r="B90" s="144" t="s">
        <v>1775</v>
      </c>
      <c r="F90" s="198">
        <v>10053</v>
      </c>
      <c r="G90" s="182">
        <v>6.5959373277694675E-2</v>
      </c>
      <c r="H90" s="199">
        <v>1000210498.08</v>
      </c>
      <c r="I90" s="182">
        <v>0.11251571397630443</v>
      </c>
    </row>
    <row r="91" spans="1:9" ht="15" customHeight="1" x14ac:dyDescent="0.35">
      <c r="A91" s="243"/>
      <c r="B91" s="144" t="s">
        <v>1776</v>
      </c>
      <c r="F91" s="198">
        <v>10654</v>
      </c>
      <c r="G91" s="182">
        <v>6.9902632338660994E-2</v>
      </c>
      <c r="H91" s="199">
        <v>1033208079.8200001</v>
      </c>
      <c r="I91" s="182">
        <v>0.11622767908374385</v>
      </c>
    </row>
    <row r="92" spans="1:9" ht="15" customHeight="1" x14ac:dyDescent="0.35">
      <c r="A92" s="243"/>
      <c r="B92" s="144" t="s">
        <v>1777</v>
      </c>
      <c r="F92" s="198">
        <v>8946</v>
      </c>
      <c r="G92" s="182">
        <v>5.8696165656247537E-2</v>
      </c>
      <c r="H92" s="199">
        <v>915204513.50999999</v>
      </c>
      <c r="I92" s="182">
        <v>0.10295321781723364</v>
      </c>
    </row>
    <row r="93" spans="1:9" ht="15" customHeight="1" x14ac:dyDescent="0.35">
      <c r="A93" s="243"/>
      <c r="B93" s="144" t="s">
        <v>1778</v>
      </c>
      <c r="F93" s="198">
        <v>9187</v>
      </c>
      <c r="G93" s="182">
        <v>6.0277405978531873E-2</v>
      </c>
      <c r="H93" s="199">
        <v>882974732.38</v>
      </c>
      <c r="I93" s="182">
        <v>9.932762416259483E-2</v>
      </c>
    </row>
    <row r="94" spans="1:9" ht="15" customHeight="1" x14ac:dyDescent="0.35">
      <c r="A94" s="243"/>
      <c r="B94" s="144" t="s">
        <v>1779</v>
      </c>
      <c r="F94" s="198">
        <v>7429</v>
      </c>
      <c r="G94" s="182">
        <v>4.8742881137968139E-2</v>
      </c>
      <c r="H94" s="199">
        <v>647719601.37</v>
      </c>
      <c r="I94" s="182">
        <v>7.2863295820720111E-2</v>
      </c>
    </row>
    <row r="95" spans="1:9" ht="15" customHeight="1" x14ac:dyDescent="0.35">
      <c r="A95" s="243"/>
      <c r="B95" s="144" t="s">
        <v>1780</v>
      </c>
      <c r="F95" s="198">
        <v>6103</v>
      </c>
      <c r="G95" s="182">
        <v>4.0042778783822799E-2</v>
      </c>
      <c r="H95" s="199">
        <v>499325278.77999997</v>
      </c>
      <c r="I95" s="182">
        <v>5.6170116546662499E-2</v>
      </c>
    </row>
    <row r="96" spans="1:9" ht="15" customHeight="1" x14ac:dyDescent="0.35">
      <c r="A96" s="243"/>
      <c r="B96" s="144" t="s">
        <v>1781</v>
      </c>
      <c r="F96" s="198">
        <v>5450</v>
      </c>
      <c r="G96" s="182">
        <v>3.5758339238380177E-2</v>
      </c>
      <c r="H96" s="199">
        <v>399405248.94999999</v>
      </c>
      <c r="I96" s="182">
        <v>4.492990909189444E-2</v>
      </c>
    </row>
    <row r="97" spans="1:9" ht="15" customHeight="1" x14ac:dyDescent="0.35">
      <c r="A97" s="243"/>
      <c r="B97" s="144" t="s">
        <v>1782</v>
      </c>
      <c r="F97" s="198">
        <v>4577</v>
      </c>
      <c r="G97" s="182">
        <v>3.0030443797076346E-2</v>
      </c>
      <c r="H97" s="199">
        <v>299497488.25999999</v>
      </c>
      <c r="I97" s="182">
        <v>3.3691081817648016E-2</v>
      </c>
    </row>
    <row r="98" spans="1:9" ht="15" customHeight="1" x14ac:dyDescent="0.35">
      <c r="A98" s="243"/>
      <c r="B98" s="144" t="s">
        <v>1783</v>
      </c>
      <c r="F98" s="198">
        <v>3664</v>
      </c>
      <c r="G98" s="182">
        <v>2.404010182925229E-2</v>
      </c>
      <c r="H98" s="199">
        <v>227011148.34999999</v>
      </c>
      <c r="I98" s="182">
        <v>2.5536945959087561E-2</v>
      </c>
    </row>
    <row r="99" spans="1:9" ht="15" customHeight="1" x14ac:dyDescent="0.35">
      <c r="A99" s="243"/>
      <c r="B99" s="144" t="s">
        <v>1784</v>
      </c>
      <c r="F99" s="198">
        <v>2358</v>
      </c>
      <c r="G99" s="182">
        <v>1.5471222738367058E-2</v>
      </c>
      <c r="H99" s="199">
        <v>141857457.36000001</v>
      </c>
      <c r="I99" s="182">
        <v>1.5957834004304696E-2</v>
      </c>
    </row>
    <row r="100" spans="1:9" ht="15" customHeight="1" x14ac:dyDescent="0.35">
      <c r="A100" s="243"/>
      <c r="B100" s="144" t="s">
        <v>1785</v>
      </c>
      <c r="F100" s="198">
        <v>1302</v>
      </c>
      <c r="G100" s="182">
        <v>8.5426344382332105E-3</v>
      </c>
      <c r="H100" s="199">
        <v>67683390.920000002</v>
      </c>
      <c r="I100" s="182">
        <v>7.6138423545040745E-3</v>
      </c>
    </row>
    <row r="101" spans="1:9" ht="15" customHeight="1" thickBot="1" x14ac:dyDescent="0.4">
      <c r="A101" s="243"/>
      <c r="B101" s="151" t="s">
        <v>1786</v>
      </c>
      <c r="C101" s="151"/>
      <c r="D101" s="151"/>
      <c r="E101" s="151"/>
      <c r="F101" s="198">
        <v>81811</v>
      </c>
      <c r="G101" s="196">
        <v>0.53677531952864599</v>
      </c>
      <c r="H101" s="199">
        <v>2684049137.0100002</v>
      </c>
      <c r="I101" s="182">
        <v>0.30193414843963096</v>
      </c>
    </row>
    <row r="102" spans="1:9" ht="15" customHeight="1" x14ac:dyDescent="0.35">
      <c r="A102" s="243"/>
      <c r="B102" s="158" t="s">
        <v>1787</v>
      </c>
      <c r="C102" s="158"/>
      <c r="D102" s="158"/>
      <c r="E102" s="158"/>
      <c r="F102" s="191" t="s">
        <v>592</v>
      </c>
      <c r="G102" s="200" t="s">
        <v>1761</v>
      </c>
      <c r="H102" s="191" t="s">
        <v>1762</v>
      </c>
      <c r="I102" s="191" t="s">
        <v>1763</v>
      </c>
    </row>
    <row r="103" spans="1:9" ht="15" customHeight="1" x14ac:dyDescent="0.35">
      <c r="A103" s="243"/>
      <c r="B103" s="144" t="s">
        <v>1788</v>
      </c>
      <c r="F103" s="198">
        <v>12531</v>
      </c>
      <c r="G103" s="182">
        <v>8.2217935595622391E-2</v>
      </c>
      <c r="H103" s="199">
        <v>109741292.04000001</v>
      </c>
      <c r="I103" s="182">
        <v>1.2345021223297671E-2</v>
      </c>
    </row>
    <row r="104" spans="1:9" ht="15" customHeight="1" x14ac:dyDescent="0.35">
      <c r="A104" s="243"/>
      <c r="B104" s="144" t="s">
        <v>1789</v>
      </c>
      <c r="F104" s="198">
        <v>15838</v>
      </c>
      <c r="G104" s="182">
        <v>0.1039157021756817</v>
      </c>
      <c r="H104" s="199">
        <v>279694610.57999998</v>
      </c>
      <c r="I104" s="182">
        <v>3.1463415816113595E-2</v>
      </c>
    </row>
    <row r="105" spans="1:9" ht="15" customHeight="1" x14ac:dyDescent="0.35">
      <c r="A105" s="243"/>
      <c r="B105" s="144" t="s">
        <v>1790</v>
      </c>
      <c r="F105" s="198">
        <v>6287</v>
      </c>
      <c r="G105" s="182">
        <v>4.1250032805815816E-2</v>
      </c>
      <c r="H105" s="199">
        <v>175629665.74000001</v>
      </c>
      <c r="I105" s="182">
        <v>1.97569384385478E-2</v>
      </c>
    </row>
    <row r="106" spans="1:9" ht="15" customHeight="1" x14ac:dyDescent="0.35">
      <c r="A106" s="243"/>
      <c r="B106" s="144" t="s">
        <v>1791</v>
      </c>
      <c r="F106" s="198">
        <v>6529</v>
      </c>
      <c r="G106" s="182">
        <v>4.2837834291263158E-2</v>
      </c>
      <c r="H106" s="199">
        <v>213511192.09999999</v>
      </c>
      <c r="I106" s="182">
        <v>2.4018308413257548E-2</v>
      </c>
    </row>
    <row r="107" spans="1:9" ht="15" customHeight="1" x14ac:dyDescent="0.35">
      <c r="A107" s="243"/>
      <c r="B107" s="144" t="s">
        <v>1792</v>
      </c>
      <c r="F107" s="198">
        <v>7430</v>
      </c>
      <c r="G107" s="182">
        <v>4.8749442301131145E-2</v>
      </c>
      <c r="H107" s="199">
        <v>286183405.31</v>
      </c>
      <c r="I107" s="182">
        <v>3.2193353537516352E-2</v>
      </c>
    </row>
    <row r="108" spans="1:9" ht="15" customHeight="1" x14ac:dyDescent="0.35">
      <c r="A108" s="243"/>
      <c r="B108" s="144" t="s">
        <v>1793</v>
      </c>
      <c r="F108" s="198">
        <v>7173</v>
      </c>
      <c r="G108" s="182">
        <v>4.7063223368238719E-2</v>
      </c>
      <c r="H108" s="199">
        <v>335314626.5</v>
      </c>
      <c r="I108" s="182">
        <v>3.7720224572495666E-2</v>
      </c>
    </row>
    <row r="109" spans="1:9" ht="15" customHeight="1" x14ac:dyDescent="0.35">
      <c r="A109" s="243"/>
      <c r="B109" s="144" t="s">
        <v>1794</v>
      </c>
      <c r="F109" s="198">
        <v>8032</v>
      </c>
      <c r="G109" s="182">
        <v>5.2699262525260478E-2</v>
      </c>
      <c r="H109" s="199">
        <v>404403038.31999999</v>
      </c>
      <c r="I109" s="182">
        <v>4.5492120586722966E-2</v>
      </c>
    </row>
    <row r="110" spans="1:9" ht="15" customHeight="1" x14ac:dyDescent="0.35">
      <c r="A110" s="243"/>
      <c r="B110" s="144" t="s">
        <v>1795</v>
      </c>
      <c r="F110" s="198">
        <v>9809</v>
      </c>
      <c r="G110" s="182">
        <v>6.4358449465921314E-2</v>
      </c>
      <c r="H110" s="199">
        <v>532998831.52999997</v>
      </c>
      <c r="I110" s="182">
        <v>5.995812300836028E-2</v>
      </c>
    </row>
    <row r="111" spans="1:9" ht="15" customHeight="1" x14ac:dyDescent="0.35">
      <c r="A111" s="243"/>
      <c r="B111" s="144" t="s">
        <v>1796</v>
      </c>
      <c r="F111" s="198">
        <v>12981</v>
      </c>
      <c r="G111" s="182">
        <v>8.5170459018974881E-2</v>
      </c>
      <c r="H111" s="199">
        <v>754044610.41999996</v>
      </c>
      <c r="I111" s="182">
        <v>8.4824012419638384E-2</v>
      </c>
    </row>
    <row r="112" spans="1:9" ht="15" customHeight="1" x14ac:dyDescent="0.35">
      <c r="A112" s="243"/>
      <c r="B112" s="144" t="s">
        <v>1797</v>
      </c>
      <c r="F112" s="198">
        <v>12442</v>
      </c>
      <c r="G112" s="182">
        <v>8.1633992074114897E-2</v>
      </c>
      <c r="H112" s="199">
        <v>823924299.37</v>
      </c>
      <c r="I112" s="182">
        <v>9.2684920808166871E-2</v>
      </c>
    </row>
    <row r="113" spans="1:9" ht="15" customHeight="1" x14ac:dyDescent="0.35">
      <c r="A113" s="243"/>
      <c r="B113" s="144" t="s">
        <v>1798</v>
      </c>
      <c r="F113" s="198">
        <v>13251</v>
      </c>
      <c r="G113" s="182">
        <v>8.6941973072986373E-2</v>
      </c>
      <c r="H113" s="199">
        <v>1031739208.02</v>
      </c>
      <c r="I113" s="182">
        <v>0.11606244270636737</v>
      </c>
    </row>
    <row r="114" spans="1:9" ht="15" customHeight="1" x14ac:dyDescent="0.35">
      <c r="A114" s="243"/>
      <c r="B114" s="144" t="s">
        <v>1799</v>
      </c>
      <c r="F114" s="198">
        <v>7631</v>
      </c>
      <c r="G114" s="182">
        <v>5.0068236096895258E-2</v>
      </c>
      <c r="H114" s="199">
        <v>652413564.45000005</v>
      </c>
      <c r="I114" s="182">
        <v>7.3391329278015782E-2</v>
      </c>
    </row>
    <row r="115" spans="1:9" ht="15" customHeight="1" x14ac:dyDescent="0.35">
      <c r="A115" s="243"/>
      <c r="B115" s="144" t="s">
        <v>1800</v>
      </c>
      <c r="F115" s="198">
        <v>5945</v>
      </c>
      <c r="G115" s="182">
        <v>3.9006115004067921E-2</v>
      </c>
      <c r="H115" s="199">
        <v>541626012.46000004</v>
      </c>
      <c r="I115" s="182">
        <v>6.092861214420224E-2</v>
      </c>
    </row>
    <row r="116" spans="1:9" ht="15" customHeight="1" x14ac:dyDescent="0.35">
      <c r="A116" s="243"/>
      <c r="B116" s="144" t="s">
        <v>1801</v>
      </c>
      <c r="F116" s="198">
        <v>26188</v>
      </c>
      <c r="G116" s="182">
        <v>0.17182374091278901</v>
      </c>
      <c r="H116" s="199">
        <v>2721971803.6100001</v>
      </c>
      <c r="I116" s="182">
        <v>0.30620014636364301</v>
      </c>
    </row>
    <row r="117" spans="1:9" ht="15" customHeight="1" thickBot="1" x14ac:dyDescent="0.4">
      <c r="A117" s="243"/>
      <c r="B117" s="151" t="s">
        <v>1802</v>
      </c>
      <c r="C117" s="151"/>
      <c r="D117" s="151"/>
      <c r="E117" s="151"/>
      <c r="F117" s="198">
        <v>345</v>
      </c>
      <c r="G117" s="196">
        <v>2.2636012912369105E-3</v>
      </c>
      <c r="H117" s="199">
        <v>26322136.440000001</v>
      </c>
      <c r="I117" s="182">
        <v>2.9610306836545699E-3</v>
      </c>
    </row>
    <row r="118" spans="1:9" ht="15" customHeight="1" x14ac:dyDescent="0.35">
      <c r="A118" s="243"/>
      <c r="B118" s="158" t="s">
        <v>1803</v>
      </c>
      <c r="C118" s="158"/>
      <c r="D118" s="158"/>
      <c r="E118" s="158"/>
      <c r="F118" s="191" t="s">
        <v>592</v>
      </c>
      <c r="G118" s="200" t="s">
        <v>1761</v>
      </c>
      <c r="H118" s="191" t="s">
        <v>1762</v>
      </c>
      <c r="I118" s="191" t="s">
        <v>1763</v>
      </c>
    </row>
    <row r="119" spans="1:9" ht="15" customHeight="1" x14ac:dyDescent="0.35">
      <c r="A119" s="243"/>
      <c r="B119" s="144" t="s">
        <v>1804</v>
      </c>
      <c r="F119" s="198">
        <v>65145</v>
      </c>
      <c r="G119" s="182">
        <v>0.42742697425399573</v>
      </c>
      <c r="H119" s="199">
        <v>1985892977.6100001</v>
      </c>
      <c r="I119" s="182">
        <v>0.22339714158693677</v>
      </c>
    </row>
    <row r="120" spans="1:9" ht="15" customHeight="1" x14ac:dyDescent="0.35">
      <c r="A120" s="243"/>
      <c r="B120" s="144" t="s">
        <v>1805</v>
      </c>
      <c r="F120" s="198">
        <v>21939</v>
      </c>
      <c r="G120" s="182">
        <v>0.14394535863317848</v>
      </c>
      <c r="H120" s="199">
        <v>1304600315.3900001</v>
      </c>
      <c r="I120" s="182">
        <v>0.1467571438428126</v>
      </c>
    </row>
    <row r="121" spans="1:9" ht="15" customHeight="1" x14ac:dyDescent="0.35">
      <c r="A121" s="243"/>
      <c r="B121" s="144" t="s">
        <v>1806</v>
      </c>
      <c r="F121" s="198">
        <v>24651</v>
      </c>
      <c r="G121" s="182">
        <v>0.16173923313124952</v>
      </c>
      <c r="H121" s="199">
        <v>1689600012.8199999</v>
      </c>
      <c r="I121" s="182">
        <v>0.19006654313441337</v>
      </c>
    </row>
    <row r="122" spans="1:9" ht="15" customHeight="1" x14ac:dyDescent="0.35">
      <c r="A122" s="243"/>
      <c r="B122" s="144" t="s">
        <v>1807</v>
      </c>
      <c r="F122" s="198">
        <v>23063</v>
      </c>
      <c r="G122" s="182">
        <v>0.15132010602839671</v>
      </c>
      <c r="H122" s="199">
        <v>1991913510.25</v>
      </c>
      <c r="I122" s="182">
        <v>0.22407440355310046</v>
      </c>
    </row>
    <row r="123" spans="1:9" ht="15" customHeight="1" x14ac:dyDescent="0.35">
      <c r="A123" s="243"/>
      <c r="B123" s="144" t="s">
        <v>1808</v>
      </c>
      <c r="F123" s="198">
        <v>17614</v>
      </c>
      <c r="G123" s="182">
        <v>0.11556832795317953</v>
      </c>
      <c r="H123" s="199">
        <v>1917511480.8199999</v>
      </c>
      <c r="I123" s="182">
        <v>0.2157047678827369</v>
      </c>
    </row>
    <row r="124" spans="1:9" ht="15" customHeight="1" thickBot="1" x14ac:dyDescent="0.4">
      <c r="A124" s="243"/>
      <c r="B124" s="151" t="s">
        <v>1809</v>
      </c>
      <c r="C124" s="151"/>
      <c r="D124" s="151"/>
      <c r="E124" s="154"/>
      <c r="F124" s="198">
        <v>0</v>
      </c>
      <c r="G124" s="196">
        <v>0</v>
      </c>
      <c r="H124" s="199">
        <v>0</v>
      </c>
      <c r="I124" s="182">
        <v>0</v>
      </c>
    </row>
    <row r="125" spans="1:9" ht="15" customHeight="1" x14ac:dyDescent="0.35">
      <c r="A125" s="243"/>
      <c r="B125" s="158" t="s">
        <v>1810</v>
      </c>
      <c r="C125" s="158"/>
      <c r="D125" s="158"/>
      <c r="E125" s="158"/>
      <c r="F125" s="191" t="s">
        <v>592</v>
      </c>
      <c r="G125" s="200" t="s">
        <v>1761</v>
      </c>
      <c r="H125" s="191" t="s">
        <v>1762</v>
      </c>
      <c r="I125" s="191" t="s">
        <v>1763</v>
      </c>
    </row>
    <row r="126" spans="1:9" ht="15" customHeight="1" x14ac:dyDescent="0.35">
      <c r="A126" s="243"/>
      <c r="B126" s="144" t="s">
        <v>1811</v>
      </c>
      <c r="F126" s="198">
        <v>123206</v>
      </c>
      <c r="G126" s="182">
        <v>0.80837466866126029</v>
      </c>
      <c r="H126" s="199">
        <v>7951118685.7299995</v>
      </c>
      <c r="I126" s="182">
        <v>0.89443751845493147</v>
      </c>
    </row>
    <row r="127" spans="1:9" ht="15" customHeight="1" x14ac:dyDescent="0.35">
      <c r="A127" s="243"/>
      <c r="B127" s="144" t="s">
        <v>1812</v>
      </c>
      <c r="F127" s="198">
        <v>25539</v>
      </c>
      <c r="G127" s="182">
        <v>0.16756554601999843</v>
      </c>
      <c r="H127" s="199">
        <v>659845400.42999995</v>
      </c>
      <c r="I127" s="182">
        <v>7.422735162836068E-2</v>
      </c>
    </row>
    <row r="128" spans="1:9" ht="15" customHeight="1" x14ac:dyDescent="0.35">
      <c r="A128" s="243"/>
      <c r="B128" s="144" t="s">
        <v>1813</v>
      </c>
      <c r="F128" s="198">
        <v>1793</v>
      </c>
      <c r="G128" s="182">
        <v>1.1764165551268928E-2</v>
      </c>
      <c r="H128" s="199">
        <v>164828604.63</v>
      </c>
      <c r="I128" s="182">
        <v>1.8541905098239726E-2</v>
      </c>
    </row>
    <row r="129" spans="1:9" ht="15" customHeight="1" thickBot="1" x14ac:dyDescent="0.4">
      <c r="A129" s="243"/>
      <c r="B129" s="151" t="s">
        <v>1814</v>
      </c>
      <c r="C129" s="151"/>
      <c r="D129" s="151"/>
      <c r="E129" s="151"/>
      <c r="F129" s="198">
        <v>1874</v>
      </c>
      <c r="G129" s="196">
        <v>1.2295619767472378E-2</v>
      </c>
      <c r="H129" s="199">
        <v>113725606.09999999</v>
      </c>
      <c r="I129" s="182">
        <v>1.2793224818468165E-2</v>
      </c>
    </row>
    <row r="130" spans="1:9" ht="15" customHeight="1" x14ac:dyDescent="0.35">
      <c r="A130" s="243"/>
      <c r="B130" s="158" t="s">
        <v>1815</v>
      </c>
      <c r="F130" s="191" t="s">
        <v>592</v>
      </c>
      <c r="G130" s="200" t="s">
        <v>1761</v>
      </c>
      <c r="H130" s="191" t="s">
        <v>1762</v>
      </c>
      <c r="I130" s="191" t="s">
        <v>1763</v>
      </c>
    </row>
    <row r="131" spans="1:9" ht="15" customHeight="1" x14ac:dyDescent="0.35">
      <c r="A131" s="243"/>
      <c r="B131" s="158" t="s">
        <v>395</v>
      </c>
      <c r="C131" s="158"/>
      <c r="D131" s="158"/>
      <c r="E131" s="158"/>
      <c r="F131" s="201">
        <v>152412</v>
      </c>
      <c r="G131" s="202">
        <v>1</v>
      </c>
      <c r="H131" s="203">
        <v>8889518296.8899994</v>
      </c>
      <c r="I131" s="202">
        <v>1</v>
      </c>
    </row>
    <row r="132" spans="1:9" ht="15" customHeight="1" x14ac:dyDescent="0.35">
      <c r="A132" s="243"/>
      <c r="B132" s="162" t="s">
        <v>1816</v>
      </c>
      <c r="F132" s="204">
        <v>89304</v>
      </c>
      <c r="G132" s="182">
        <v>0.58593811510904659</v>
      </c>
      <c r="H132" s="179">
        <v>4976243196.1499996</v>
      </c>
      <c r="I132" s="182">
        <v>0.55978772189387804</v>
      </c>
    </row>
    <row r="133" spans="1:9" ht="15" customHeight="1" x14ac:dyDescent="0.35">
      <c r="A133" s="243"/>
      <c r="B133" s="162" t="s">
        <v>1817</v>
      </c>
      <c r="F133" s="204">
        <v>62449</v>
      </c>
      <c r="G133" s="182">
        <v>0.40973807836653281</v>
      </c>
      <c r="H133" s="179">
        <v>3871119485.6700001</v>
      </c>
      <c r="I133" s="182">
        <v>0.43547010719628221</v>
      </c>
    </row>
    <row r="134" spans="1:9" ht="15" customHeight="1" x14ac:dyDescent="0.35">
      <c r="A134" s="243"/>
      <c r="B134" s="162" t="s">
        <v>1770</v>
      </c>
      <c r="F134" s="204">
        <v>659</v>
      </c>
      <c r="G134" s="182">
        <v>4.3238065244206496E-3</v>
      </c>
      <c r="H134" s="179">
        <v>42155615.07</v>
      </c>
      <c r="I134" s="182">
        <v>4.7421709098397552E-3</v>
      </c>
    </row>
    <row r="135" spans="1:9" ht="15" customHeight="1" thickBot="1" x14ac:dyDescent="0.4">
      <c r="A135" s="243"/>
      <c r="B135" s="158" t="s">
        <v>397</v>
      </c>
      <c r="C135" s="158"/>
      <c r="D135" s="158"/>
      <c r="E135" s="158"/>
      <c r="F135" s="201">
        <v>0</v>
      </c>
      <c r="G135" s="202">
        <v>0</v>
      </c>
      <c r="H135" s="203">
        <v>0</v>
      </c>
      <c r="I135" s="202">
        <v>0</v>
      </c>
    </row>
    <row r="136" spans="1:9" ht="15" customHeight="1" x14ac:dyDescent="0.35">
      <c r="A136" s="243"/>
      <c r="B136" s="189" t="s">
        <v>1818</v>
      </c>
      <c r="C136" s="189"/>
      <c r="D136" s="189"/>
      <c r="E136" s="189"/>
      <c r="F136" s="191" t="s">
        <v>592</v>
      </c>
      <c r="G136" s="191" t="s">
        <v>1761</v>
      </c>
      <c r="H136" s="191" t="s">
        <v>1762</v>
      </c>
      <c r="I136" s="191" t="s">
        <v>1763</v>
      </c>
    </row>
    <row r="137" spans="1:9" ht="15" customHeight="1" x14ac:dyDescent="0.35">
      <c r="A137" s="243"/>
      <c r="B137" s="158" t="s">
        <v>479</v>
      </c>
      <c r="C137" s="158"/>
      <c r="D137" s="158"/>
      <c r="E137" s="158"/>
      <c r="F137" s="201">
        <v>152412</v>
      </c>
      <c r="G137" s="202">
        <v>0.99999999999999989</v>
      </c>
      <c r="H137" s="203">
        <v>8889518296.8900013</v>
      </c>
      <c r="I137" s="202">
        <v>1</v>
      </c>
    </row>
    <row r="138" spans="1:9" ht="15" customHeight="1" x14ac:dyDescent="0.35">
      <c r="A138" s="243"/>
      <c r="B138" s="162" t="s">
        <v>1819</v>
      </c>
      <c r="F138" s="198">
        <v>54054</v>
      </c>
      <c r="G138" s="182">
        <v>0.35465711361310132</v>
      </c>
      <c r="H138" s="199">
        <v>3422783158.77</v>
      </c>
      <c r="I138" s="182">
        <v>0.38503584158969129</v>
      </c>
    </row>
    <row r="139" spans="1:9" ht="15" customHeight="1" x14ac:dyDescent="0.35">
      <c r="A139" s="243"/>
      <c r="B139" s="162" t="s">
        <v>1820</v>
      </c>
      <c r="F139" s="198">
        <v>42364</v>
      </c>
      <c r="G139" s="182">
        <v>0.27795711623756658</v>
      </c>
      <c r="H139" s="199">
        <v>2432859688.3800001</v>
      </c>
      <c r="I139" s="182">
        <v>0.27367733628841695</v>
      </c>
    </row>
    <row r="140" spans="1:9" ht="15" customHeight="1" x14ac:dyDescent="0.35">
      <c r="A140" s="243"/>
      <c r="B140" s="162" t="s">
        <v>1821</v>
      </c>
      <c r="F140" s="198">
        <v>32213</v>
      </c>
      <c r="G140" s="182">
        <v>0.21135474896989739</v>
      </c>
      <c r="H140" s="199">
        <v>1592686673.9400001</v>
      </c>
      <c r="I140" s="182">
        <v>0.17916456446208137</v>
      </c>
    </row>
    <row r="141" spans="1:9" ht="15" customHeight="1" x14ac:dyDescent="0.35">
      <c r="A141" s="243"/>
      <c r="B141" s="162" t="s">
        <v>1661</v>
      </c>
      <c r="F141" s="198">
        <v>11180</v>
      </c>
      <c r="G141" s="182">
        <v>7.3353804162401906E-2</v>
      </c>
      <c r="H141" s="199">
        <v>610320820.70000005</v>
      </c>
      <c r="I141" s="182">
        <v>6.865623089088202E-2</v>
      </c>
    </row>
    <row r="142" spans="1:9" ht="15" customHeight="1" x14ac:dyDescent="0.35">
      <c r="A142" s="243"/>
      <c r="B142" s="162" t="s">
        <v>1662</v>
      </c>
      <c r="F142" s="198">
        <v>7836</v>
      </c>
      <c r="G142" s="182">
        <v>5.1413274545311395E-2</v>
      </c>
      <c r="H142" s="199">
        <v>546474159.65999997</v>
      </c>
      <c r="I142" s="182">
        <v>6.1473990086862648E-2</v>
      </c>
    </row>
    <row r="143" spans="1:9" ht="15" customHeight="1" x14ac:dyDescent="0.35">
      <c r="A143" s="243"/>
      <c r="B143" s="162" t="s">
        <v>1822</v>
      </c>
      <c r="F143" s="198">
        <v>2433</v>
      </c>
      <c r="G143" s="182">
        <v>1.5963309975592473E-2</v>
      </c>
      <c r="H143" s="199">
        <v>146755066.28999999</v>
      </c>
      <c r="I143" s="182">
        <v>1.6508775997608586E-2</v>
      </c>
    </row>
    <row r="144" spans="1:9" ht="15" customHeight="1" thickBot="1" x14ac:dyDescent="0.4">
      <c r="A144" s="243"/>
      <c r="B144" s="170" t="s">
        <v>1664</v>
      </c>
      <c r="C144" s="151"/>
      <c r="D144" s="151"/>
      <c r="E144" s="154"/>
      <c r="F144" s="198">
        <v>2332</v>
      </c>
      <c r="G144" s="196">
        <v>1.5300632496128914E-2</v>
      </c>
      <c r="H144" s="199">
        <v>137638729.15000001</v>
      </c>
      <c r="I144" s="182">
        <v>1.5483260684457217E-2</v>
      </c>
    </row>
    <row r="145" spans="1:9" ht="15" customHeight="1" x14ac:dyDescent="0.35">
      <c r="A145" s="243"/>
      <c r="B145" s="158" t="s">
        <v>1823</v>
      </c>
      <c r="C145" s="158"/>
      <c r="D145" s="158"/>
      <c r="E145" s="158"/>
      <c r="F145" s="191" t="s">
        <v>592</v>
      </c>
      <c r="G145" s="200" t="s">
        <v>1761</v>
      </c>
      <c r="H145" s="191" t="s">
        <v>1762</v>
      </c>
      <c r="I145" s="191" t="s">
        <v>1763</v>
      </c>
    </row>
    <row r="146" spans="1:9" ht="15" customHeight="1" x14ac:dyDescent="0.35">
      <c r="A146" s="243"/>
      <c r="B146" s="178" t="s">
        <v>1824</v>
      </c>
      <c r="C146" s="178"/>
      <c r="D146" s="178"/>
      <c r="E146" s="178"/>
      <c r="F146" s="204">
        <v>129</v>
      </c>
      <c r="G146" s="182">
        <v>8.4639004802771433E-4</v>
      </c>
      <c r="H146" s="179">
        <v>8310418.5199999996</v>
      </c>
      <c r="I146" s="182">
        <v>9.3485588785023393E-4</v>
      </c>
    </row>
    <row r="147" spans="1:9" ht="15" customHeight="1" x14ac:dyDescent="0.35">
      <c r="A147" s="243"/>
      <c r="B147" s="178" t="s">
        <v>1825</v>
      </c>
      <c r="C147" s="178"/>
      <c r="D147" s="178"/>
      <c r="E147" s="178"/>
      <c r="F147" s="204">
        <v>9</v>
      </c>
      <c r="G147" s="182">
        <v>5.9050468467049839E-5</v>
      </c>
      <c r="H147" s="179">
        <v>599928.68000000005</v>
      </c>
      <c r="I147" s="182">
        <v>6.7487197839492076E-5</v>
      </c>
    </row>
    <row r="148" spans="1:9" ht="15" customHeight="1" thickBot="1" x14ac:dyDescent="0.4">
      <c r="A148" s="243"/>
      <c r="B148" s="205" t="s">
        <v>1826</v>
      </c>
      <c r="C148" s="205"/>
      <c r="D148" s="205"/>
      <c r="E148" s="205"/>
      <c r="F148" s="206">
        <v>0</v>
      </c>
      <c r="G148" s="196">
        <v>0</v>
      </c>
      <c r="H148" s="207">
        <v>0</v>
      </c>
      <c r="I148" s="196">
        <v>0</v>
      </c>
    </row>
    <row r="149" spans="1:9" ht="15" customHeight="1" x14ac:dyDescent="0.35">
      <c r="A149" s="243"/>
      <c r="B149" s="208" t="s">
        <v>1827</v>
      </c>
      <c r="C149" s="178"/>
      <c r="D149" s="178"/>
      <c r="E149" s="178"/>
      <c r="F149" s="178"/>
      <c r="H149" s="200" t="s">
        <v>1828</v>
      </c>
      <c r="I149" s="182"/>
    </row>
    <row r="150" spans="1:9" ht="15" customHeight="1" x14ac:dyDescent="0.35">
      <c r="A150" s="243"/>
      <c r="C150" s="178"/>
      <c r="D150" s="178"/>
      <c r="E150" s="178"/>
      <c r="F150" s="178"/>
      <c r="G150" s="243"/>
      <c r="H150" s="200" t="s">
        <v>1829</v>
      </c>
      <c r="I150" s="209" t="s">
        <v>1830</v>
      </c>
    </row>
    <row r="151" spans="1:9" ht="15" customHeight="1" x14ac:dyDescent="0.35">
      <c r="A151" s="243"/>
      <c r="B151" s="178"/>
      <c r="C151" s="178"/>
      <c r="D151" s="178"/>
      <c r="E151" s="178"/>
      <c r="F151" s="178"/>
      <c r="G151" s="243"/>
      <c r="H151" s="210">
        <v>46022</v>
      </c>
      <c r="I151" s="211">
        <v>9068006026.3199997</v>
      </c>
    </row>
    <row r="152" spans="1:9" ht="15" customHeight="1" x14ac:dyDescent="0.35">
      <c r="A152" s="243"/>
      <c r="B152" s="178"/>
      <c r="C152" s="178"/>
      <c r="D152" s="178"/>
      <c r="E152" s="178"/>
      <c r="F152" s="178"/>
      <c r="G152" s="243"/>
      <c r="H152" s="210">
        <v>46387</v>
      </c>
      <c r="I152" s="211">
        <v>8690287417.6000004</v>
      </c>
    </row>
    <row r="153" spans="1:9" ht="15" customHeight="1" x14ac:dyDescent="0.35">
      <c r="A153" s="243"/>
      <c r="B153" s="178"/>
      <c r="C153" s="178"/>
      <c r="D153" s="178"/>
      <c r="E153" s="178"/>
      <c r="F153" s="178"/>
      <c r="G153" s="243"/>
      <c r="H153" s="210">
        <v>46752</v>
      </c>
      <c r="I153" s="211">
        <v>8347706145.3399906</v>
      </c>
    </row>
    <row r="154" spans="1:9" ht="15" customHeight="1" x14ac:dyDescent="0.35">
      <c r="A154" s="243"/>
      <c r="B154" s="178"/>
      <c r="C154" s="178"/>
      <c r="D154" s="178"/>
      <c r="E154" s="178"/>
      <c r="F154" s="178"/>
      <c r="G154" s="243"/>
      <c r="H154" s="210">
        <v>47118</v>
      </c>
      <c r="I154" s="211">
        <v>8001018763.5300102</v>
      </c>
    </row>
    <row r="155" spans="1:9" ht="15" customHeight="1" x14ac:dyDescent="0.35">
      <c r="A155" s="243"/>
      <c r="B155" s="178"/>
      <c r="C155" s="178"/>
      <c r="D155" s="178"/>
      <c r="E155" s="178"/>
      <c r="F155" s="178"/>
      <c r="G155" s="243"/>
      <c r="H155" s="210">
        <v>47483</v>
      </c>
      <c r="I155" s="211">
        <v>7575323056.7700195</v>
      </c>
    </row>
    <row r="156" spans="1:9" ht="15" customHeight="1" x14ac:dyDescent="0.35">
      <c r="A156" s="243"/>
      <c r="B156" s="178"/>
      <c r="C156" s="178"/>
      <c r="D156" s="178"/>
      <c r="E156" s="178"/>
      <c r="F156" s="178"/>
      <c r="G156" s="243"/>
      <c r="H156" s="210">
        <v>47848</v>
      </c>
      <c r="I156" s="211">
        <v>7226360172.2399998</v>
      </c>
    </row>
    <row r="157" spans="1:9" ht="15" customHeight="1" x14ac:dyDescent="0.35">
      <c r="A157" s="243"/>
      <c r="B157" s="178"/>
      <c r="C157" s="178"/>
      <c r="D157" s="178"/>
      <c r="E157" s="178"/>
      <c r="F157" s="178"/>
      <c r="G157" s="243"/>
      <c r="H157" s="210">
        <v>48213</v>
      </c>
      <c r="I157" s="211">
        <v>6881466787.22999</v>
      </c>
    </row>
    <row r="158" spans="1:9" ht="15" customHeight="1" x14ac:dyDescent="0.35">
      <c r="A158" s="243"/>
      <c r="B158" s="178"/>
      <c r="C158" s="178"/>
      <c r="D158" s="178"/>
      <c r="E158" s="178"/>
      <c r="F158" s="178"/>
      <c r="G158" s="243"/>
      <c r="H158" s="210">
        <v>48579</v>
      </c>
      <c r="I158" s="211">
        <v>6481836561.1000004</v>
      </c>
    </row>
    <row r="159" spans="1:9" ht="15" customHeight="1" x14ac:dyDescent="0.35">
      <c r="A159" s="243"/>
      <c r="B159" s="178"/>
      <c r="C159" s="178"/>
      <c r="D159" s="178"/>
      <c r="E159" s="178"/>
      <c r="F159" s="178"/>
      <c r="G159" s="243"/>
      <c r="H159" s="210">
        <v>48944</v>
      </c>
      <c r="I159" s="211">
        <v>6150204968.3199902</v>
      </c>
    </row>
    <row r="160" spans="1:9" ht="15" customHeight="1" x14ac:dyDescent="0.35">
      <c r="A160" s="243"/>
      <c r="B160" s="178"/>
      <c r="C160" s="178"/>
      <c r="D160" s="178"/>
      <c r="E160" s="178"/>
      <c r="F160" s="178"/>
      <c r="G160" s="243"/>
      <c r="H160" s="210">
        <v>49309</v>
      </c>
      <c r="I160" s="211">
        <v>5821226451.0099907</v>
      </c>
    </row>
    <row r="161" spans="1:10" ht="15" customHeight="1" x14ac:dyDescent="0.35">
      <c r="A161" s="243"/>
      <c r="B161" s="178"/>
      <c r="C161" s="178"/>
      <c r="D161" s="178"/>
      <c r="E161" s="178"/>
      <c r="F161" s="178"/>
      <c r="G161" s="243"/>
      <c r="H161" s="210">
        <v>49674</v>
      </c>
      <c r="I161" s="211">
        <v>5493467240.6700001</v>
      </c>
    </row>
    <row r="162" spans="1:10" ht="15" customHeight="1" x14ac:dyDescent="0.35">
      <c r="A162" s="243"/>
      <c r="B162" s="178"/>
      <c r="C162" s="178"/>
      <c r="D162" s="178"/>
      <c r="E162" s="178"/>
      <c r="F162" s="178"/>
      <c r="G162" s="243"/>
      <c r="H162" s="210">
        <v>50040</v>
      </c>
      <c r="I162" s="211">
        <v>5166731992.3699999</v>
      </c>
    </row>
    <row r="163" spans="1:10" ht="15" customHeight="1" x14ac:dyDescent="0.35">
      <c r="A163" s="243"/>
      <c r="B163" s="178"/>
      <c r="C163" s="178"/>
      <c r="D163" s="178"/>
      <c r="E163" s="178"/>
      <c r="F163" s="178"/>
      <c r="G163" s="243"/>
      <c r="H163" s="210">
        <v>51866</v>
      </c>
      <c r="I163" s="211">
        <v>3574706598.1499996</v>
      </c>
    </row>
    <row r="164" spans="1:10" ht="15" customHeight="1" x14ac:dyDescent="0.35">
      <c r="A164" s="243"/>
      <c r="B164" s="178"/>
      <c r="C164" s="178"/>
      <c r="D164" s="178"/>
      <c r="E164" s="178"/>
      <c r="F164" s="178"/>
      <c r="G164" s="243"/>
      <c r="H164" s="210">
        <v>53692</v>
      </c>
      <c r="I164" s="211">
        <v>2122139127.22</v>
      </c>
    </row>
    <row r="165" spans="1:10" ht="15" customHeight="1" x14ac:dyDescent="0.35">
      <c r="A165" s="243"/>
      <c r="B165" s="178"/>
      <c r="C165" s="178"/>
      <c r="D165" s="178"/>
      <c r="E165" s="178"/>
      <c r="F165" s="178"/>
      <c r="G165" s="243"/>
      <c r="H165" s="210">
        <v>55518</v>
      </c>
      <c r="I165" s="211">
        <v>1036233538.76</v>
      </c>
    </row>
    <row r="166" spans="1:10" ht="15" customHeight="1" x14ac:dyDescent="0.35">
      <c r="A166" s="243"/>
      <c r="B166" s="178"/>
      <c r="C166" s="178"/>
      <c r="D166" s="178"/>
      <c r="E166" s="178"/>
      <c r="F166" s="178"/>
      <c r="G166" s="243"/>
      <c r="H166" s="210">
        <v>57345</v>
      </c>
      <c r="I166" s="211">
        <v>368307463.81</v>
      </c>
    </row>
    <row r="167" spans="1:10" ht="15" customHeight="1" x14ac:dyDescent="0.35">
      <c r="A167" s="243"/>
      <c r="B167" s="178"/>
      <c r="C167" s="178"/>
      <c r="D167" s="178"/>
      <c r="E167" s="178"/>
      <c r="F167" s="178"/>
      <c r="G167" s="243"/>
      <c r="H167" s="210">
        <v>59171</v>
      </c>
      <c r="I167" s="211">
        <v>33546064.740000002</v>
      </c>
    </row>
    <row r="168" spans="1:10" ht="15" customHeight="1" x14ac:dyDescent="0.35">
      <c r="A168" s="243"/>
      <c r="B168" s="178"/>
      <c r="C168" s="178"/>
      <c r="D168" s="178"/>
      <c r="E168" s="178"/>
      <c r="F168" s="178"/>
      <c r="G168" s="243"/>
      <c r="H168" s="210"/>
      <c r="I168" s="211"/>
    </row>
    <row r="169" spans="1:10" ht="15" customHeight="1" x14ac:dyDescent="0.35">
      <c r="A169" s="243"/>
      <c r="B169" s="178"/>
      <c r="C169" s="178"/>
      <c r="D169" s="178"/>
      <c r="E169" s="178"/>
      <c r="F169" s="178"/>
      <c r="G169" s="243"/>
      <c r="H169" s="210"/>
      <c r="I169" s="211"/>
    </row>
    <row r="170" spans="1:10" ht="15" customHeight="1" thickBot="1" x14ac:dyDescent="0.4">
      <c r="A170" s="243"/>
      <c r="B170" s="180"/>
      <c r="C170" s="180"/>
      <c r="D170" s="180"/>
      <c r="E170" s="180"/>
      <c r="F170" s="180"/>
      <c r="G170" s="212"/>
      <c r="H170" s="213"/>
      <c r="I170" s="214"/>
    </row>
    <row r="171" spans="1:10" ht="15" customHeight="1" x14ac:dyDescent="0.3">
      <c r="A171" s="243"/>
      <c r="B171" s="215" t="s">
        <v>1831</v>
      </c>
      <c r="C171" s="178"/>
      <c r="D171" s="178"/>
      <c r="E171" s="178"/>
      <c r="F171" s="178"/>
      <c r="G171" s="178"/>
      <c r="H171" s="182"/>
      <c r="I171" s="182"/>
    </row>
    <row r="172" spans="1:10" ht="15" customHeight="1" x14ac:dyDescent="0.2">
      <c r="A172" s="243"/>
      <c r="B172" s="215"/>
      <c r="C172" s="163"/>
      <c r="D172" s="243"/>
      <c r="E172" s="243"/>
      <c r="F172" s="243"/>
      <c r="G172" s="243"/>
      <c r="J172" s="178"/>
    </row>
    <row r="173" spans="1:10" ht="15" customHeight="1" x14ac:dyDescent="0.35">
      <c r="A173" s="243"/>
      <c r="B173" s="150" t="s">
        <v>1832</v>
      </c>
      <c r="C173" s="216">
        <v>46387</v>
      </c>
      <c r="D173" s="216">
        <v>46752</v>
      </c>
      <c r="E173" s="216">
        <v>47118</v>
      </c>
      <c r="F173" s="216">
        <v>47483</v>
      </c>
      <c r="G173" s="216">
        <v>47848</v>
      </c>
      <c r="H173" s="216">
        <v>49674</v>
      </c>
      <c r="I173" s="216"/>
    </row>
    <row r="174" spans="1:10" ht="15" customHeight="1" thickBot="1" x14ac:dyDescent="0.4">
      <c r="A174" s="243"/>
      <c r="B174" s="217" t="s">
        <v>1833</v>
      </c>
      <c r="C174" s="218" t="s">
        <v>1834</v>
      </c>
      <c r="D174" s="218" t="s">
        <v>1835</v>
      </c>
      <c r="E174" s="218" t="s">
        <v>1836</v>
      </c>
      <c r="F174" s="218" t="s">
        <v>1837</v>
      </c>
      <c r="G174" s="218" t="s">
        <v>1838</v>
      </c>
      <c r="H174" s="219" t="s">
        <v>1839</v>
      </c>
      <c r="I174" s="218" t="s">
        <v>1840</v>
      </c>
    </row>
    <row r="175" spans="1:10" ht="15" customHeight="1" x14ac:dyDescent="0.35">
      <c r="A175" s="243"/>
      <c r="B175" s="220" t="s">
        <v>1841</v>
      </c>
      <c r="C175" s="221">
        <v>337930879.28999931</v>
      </c>
      <c r="D175" s="221">
        <v>342581272.26000977</v>
      </c>
      <c r="E175" s="221">
        <v>346687381.80998039</v>
      </c>
      <c r="F175" s="221">
        <v>348995706.75999069</v>
      </c>
      <c r="G175" s="221">
        <v>348962884.53001976</v>
      </c>
      <c r="H175" s="221">
        <v>1670892931.5699997</v>
      </c>
      <c r="I175" s="221">
        <v>5493467240.6700001</v>
      </c>
    </row>
    <row r="176" spans="1:10" ht="15" customHeight="1" x14ac:dyDescent="0.35">
      <c r="A176" s="243"/>
      <c r="B176" s="222" t="s">
        <v>1842</v>
      </c>
      <c r="C176" s="223">
        <v>0</v>
      </c>
      <c r="D176" s="223">
        <v>0</v>
      </c>
      <c r="E176" s="223">
        <v>0</v>
      </c>
      <c r="F176" s="223">
        <v>0</v>
      </c>
      <c r="G176" s="223">
        <v>0</v>
      </c>
      <c r="H176" s="223">
        <v>0</v>
      </c>
      <c r="I176" s="223">
        <v>0</v>
      </c>
    </row>
    <row r="177" spans="1:9" ht="15" customHeight="1" thickBot="1" x14ac:dyDescent="0.4">
      <c r="A177" s="243"/>
      <c r="B177" s="217" t="s">
        <v>1843</v>
      </c>
      <c r="C177" s="223">
        <v>39787729.43</v>
      </c>
      <c r="D177" s="223">
        <v>0</v>
      </c>
      <c r="E177" s="223">
        <v>0</v>
      </c>
      <c r="F177" s="223">
        <v>76700000</v>
      </c>
      <c r="G177" s="223">
        <v>0</v>
      </c>
      <c r="H177" s="223">
        <v>62000000</v>
      </c>
      <c r="I177" s="179">
        <v>0</v>
      </c>
    </row>
    <row r="178" spans="1:9" ht="15" customHeight="1" thickBot="1" x14ac:dyDescent="0.4">
      <c r="A178" s="243"/>
      <c r="B178" s="224" t="s">
        <v>1720</v>
      </c>
      <c r="C178" s="225">
        <v>377718608.71999931</v>
      </c>
      <c r="D178" s="225">
        <v>342581272.26000977</v>
      </c>
      <c r="E178" s="225">
        <v>346687381.80998039</v>
      </c>
      <c r="F178" s="225">
        <v>425695706.75999069</v>
      </c>
      <c r="G178" s="225">
        <v>348962884.53001976</v>
      </c>
      <c r="H178" s="225">
        <v>1732892931.5699997</v>
      </c>
      <c r="I178" s="225">
        <v>5493467240.6700001</v>
      </c>
    </row>
    <row r="179" spans="1:9" ht="15" customHeight="1" thickBot="1" x14ac:dyDescent="0.4">
      <c r="A179" s="243"/>
      <c r="B179" s="224" t="s">
        <v>1844</v>
      </c>
      <c r="C179" s="225">
        <v>0</v>
      </c>
      <c r="D179" s="225">
        <v>0</v>
      </c>
      <c r="E179" s="225">
        <v>750000000</v>
      </c>
      <c r="F179" s="225">
        <v>2050000000</v>
      </c>
      <c r="G179" s="225">
        <v>500000000</v>
      </c>
      <c r="H179" s="225">
        <v>3500000000</v>
      </c>
      <c r="I179" s="225">
        <v>0</v>
      </c>
    </row>
    <row r="180" spans="1:9" ht="15" customHeight="1" x14ac:dyDescent="0.3">
      <c r="A180" s="243"/>
      <c r="B180" s="215" t="s">
        <v>1845</v>
      </c>
      <c r="C180" s="226"/>
      <c r="D180" s="226"/>
      <c r="E180" s="226"/>
      <c r="F180" s="226"/>
      <c r="G180" s="226"/>
      <c r="H180" s="226"/>
      <c r="I180" s="226"/>
    </row>
    <row r="181" spans="1:9" ht="15" customHeight="1" x14ac:dyDescent="0.35">
      <c r="A181" s="243"/>
      <c r="B181" s="227"/>
      <c r="C181" s="228"/>
      <c r="D181" s="228"/>
      <c r="E181" s="228"/>
      <c r="F181" s="228"/>
      <c r="G181" s="228"/>
      <c r="H181" s="228"/>
      <c r="I181" s="229"/>
    </row>
    <row r="182" spans="1:9" ht="15" customHeight="1" thickBot="1" x14ac:dyDescent="0.4">
      <c r="A182" s="243"/>
      <c r="B182" s="150" t="s">
        <v>1846</v>
      </c>
      <c r="C182" s="242"/>
      <c r="D182" s="242"/>
      <c r="E182" s="242"/>
      <c r="F182" s="242"/>
      <c r="G182" s="242"/>
      <c r="H182" s="242"/>
      <c r="I182" s="242" t="s">
        <v>1701</v>
      </c>
    </row>
    <row r="183" spans="1:9" ht="15" customHeight="1" x14ac:dyDescent="0.35">
      <c r="A183" s="243"/>
      <c r="B183" s="230" t="s">
        <v>1847</v>
      </c>
      <c r="C183" s="230"/>
      <c r="D183" s="230"/>
      <c r="E183" s="230"/>
      <c r="F183" s="230"/>
      <c r="G183" s="230"/>
      <c r="H183" s="231"/>
      <c r="I183" s="233">
        <v>0</v>
      </c>
    </row>
    <row r="184" spans="1:9" ht="15" customHeight="1" x14ac:dyDescent="0.35">
      <c r="A184" s="243"/>
      <c r="B184" s="234" t="s">
        <v>1848</v>
      </c>
      <c r="C184" s="158"/>
      <c r="D184" s="158"/>
      <c r="E184" s="158"/>
      <c r="F184" s="158"/>
      <c r="G184" s="158"/>
      <c r="H184" s="200"/>
      <c r="I184" s="161">
        <v>0</v>
      </c>
    </row>
    <row r="185" spans="1:9" ht="15" customHeight="1" x14ac:dyDescent="0.35">
      <c r="A185" s="243"/>
      <c r="B185" s="232" t="s">
        <v>1849</v>
      </c>
      <c r="C185" s="178"/>
      <c r="D185" s="178"/>
      <c r="E185" s="178"/>
      <c r="F185" s="178"/>
      <c r="G185" s="178"/>
      <c r="H185" s="193"/>
      <c r="I185" s="165">
        <v>0</v>
      </c>
    </row>
    <row r="186" spans="1:9" ht="15" customHeight="1" x14ac:dyDescent="0.35">
      <c r="A186" s="243"/>
      <c r="B186" s="232" t="s">
        <v>1850</v>
      </c>
      <c r="C186" s="178"/>
      <c r="D186" s="178"/>
      <c r="E186" s="178"/>
      <c r="F186" s="178"/>
      <c r="G186" s="178"/>
      <c r="H186" s="193"/>
      <c r="I186" s="165">
        <v>0</v>
      </c>
    </row>
    <row r="187" spans="1:9" ht="15" customHeight="1" thickBot="1" x14ac:dyDescent="0.4">
      <c r="A187" s="243"/>
      <c r="B187" s="235" t="s">
        <v>1851</v>
      </c>
      <c r="C187" s="183"/>
      <c r="D187" s="183"/>
      <c r="E187" s="183"/>
      <c r="F187" s="183"/>
      <c r="G187" s="183"/>
      <c r="H187" s="236"/>
      <c r="I187" s="237">
        <v>0</v>
      </c>
    </row>
    <row r="188" spans="1:9" ht="15" customHeight="1" x14ac:dyDescent="0.35">
      <c r="A188" s="243"/>
      <c r="B188" s="238" t="s">
        <v>1852</v>
      </c>
      <c r="C188" s="178"/>
      <c r="D188" s="178"/>
      <c r="E188" s="178"/>
      <c r="F188" s="178"/>
      <c r="G188" s="178"/>
      <c r="H188" s="193"/>
      <c r="I188" s="165"/>
    </row>
    <row r="189" spans="1:9" ht="15" customHeight="1" x14ac:dyDescent="0.35">
      <c r="A189" s="243"/>
      <c r="H189" s="193"/>
      <c r="I189" s="165"/>
    </row>
    <row r="190" spans="1:9" ht="15" customHeight="1" x14ac:dyDescent="0.35">
      <c r="A190" s="243"/>
      <c r="B190" s="150" t="s">
        <v>1853</v>
      </c>
      <c r="C190" s="150"/>
      <c r="D190" s="150"/>
      <c r="E190" s="150"/>
      <c r="F190" s="150"/>
      <c r="G190" s="150"/>
      <c r="H190" s="177"/>
      <c r="I190" s="177"/>
    </row>
    <row r="191" spans="1:9" ht="15" customHeight="1" x14ac:dyDescent="0.35">
      <c r="A191" s="243"/>
      <c r="B191" s="144" t="s">
        <v>1854</v>
      </c>
      <c r="E191" s="259" t="s">
        <v>1855</v>
      </c>
      <c r="F191" s="259"/>
      <c r="G191" s="259"/>
      <c r="H191" s="259"/>
      <c r="I191" s="259"/>
    </row>
    <row r="192" spans="1:9" ht="15" customHeight="1" x14ac:dyDescent="0.35">
      <c r="A192" s="243"/>
      <c r="B192" s="144" t="s">
        <v>1856</v>
      </c>
      <c r="E192" s="260" t="s">
        <v>1652</v>
      </c>
      <c r="F192" s="259"/>
      <c r="G192" s="259"/>
      <c r="H192" s="259"/>
      <c r="I192" s="259"/>
    </row>
    <row r="193" spans="1:9" ht="15" customHeight="1" thickBot="1" x14ac:dyDescent="0.4">
      <c r="A193" s="243"/>
      <c r="B193" s="154" t="s">
        <v>1857</v>
      </c>
      <c r="C193" s="154"/>
      <c r="D193" s="154"/>
      <c r="E193" s="261" t="s">
        <v>1858</v>
      </c>
      <c r="F193" s="261"/>
      <c r="G193" s="261"/>
      <c r="H193" s="261"/>
      <c r="I193" s="261"/>
    </row>
    <row r="194" spans="1:9" ht="15" customHeight="1" x14ac:dyDescent="0.35">
      <c r="A194" s="243"/>
    </row>
    <row r="195" spans="1:9" ht="15" customHeight="1" x14ac:dyDescent="0.35">
      <c r="A195" s="243"/>
      <c r="B195" s="150" t="s">
        <v>1859</v>
      </c>
      <c r="C195" s="150"/>
      <c r="D195" s="150"/>
      <c r="E195" s="150"/>
      <c r="F195" s="150"/>
      <c r="G195" s="150"/>
      <c r="H195" s="177"/>
      <c r="I195" s="177"/>
    </row>
    <row r="196" spans="1:9" ht="15" customHeight="1" x14ac:dyDescent="0.35">
      <c r="A196" s="243"/>
      <c r="B196" s="158" t="s">
        <v>1860</v>
      </c>
    </row>
    <row r="197" spans="1:9" ht="23.25" customHeight="1" x14ac:dyDescent="0.35">
      <c r="A197" s="243"/>
      <c r="B197" s="257" t="s">
        <v>1861</v>
      </c>
      <c r="C197" s="257"/>
      <c r="D197" s="257"/>
      <c r="E197" s="257"/>
      <c r="F197" s="257"/>
      <c r="G197" s="257"/>
      <c r="H197" s="257"/>
      <c r="I197" s="257"/>
    </row>
    <row r="198" spans="1:9" ht="15" customHeight="1" x14ac:dyDescent="0.35">
      <c r="A198" s="243"/>
      <c r="B198" s="244"/>
      <c r="C198" s="244"/>
      <c r="D198" s="244"/>
      <c r="E198" s="244"/>
      <c r="F198" s="244"/>
      <c r="G198" s="244"/>
      <c r="H198" s="244"/>
      <c r="I198" s="244"/>
    </row>
    <row r="199" spans="1:9" ht="15.9" customHeight="1" x14ac:dyDescent="0.35">
      <c r="B199" s="158" t="s">
        <v>1862</v>
      </c>
    </row>
    <row r="200" spans="1:9" ht="46.5" customHeight="1" x14ac:dyDescent="0.35">
      <c r="B200" s="254" t="s">
        <v>1863</v>
      </c>
      <c r="C200" s="254"/>
      <c r="D200" s="254"/>
      <c r="E200" s="254"/>
      <c r="F200" s="254"/>
      <c r="G200" s="254"/>
      <c r="H200" s="254"/>
      <c r="I200" s="254"/>
    </row>
    <row r="201" spans="1:9" ht="15" customHeight="1" x14ac:dyDescent="0.35">
      <c r="A201" s="243"/>
      <c r="B201" s="244"/>
      <c r="C201" s="244"/>
      <c r="D201" s="244"/>
      <c r="E201" s="244"/>
      <c r="F201" s="244"/>
      <c r="G201" s="244"/>
      <c r="H201" s="244"/>
      <c r="I201" s="244"/>
    </row>
    <row r="202" spans="1:9" ht="15" customHeight="1" x14ac:dyDescent="0.35">
      <c r="A202" s="243"/>
      <c r="B202" s="158" t="s">
        <v>1864</v>
      </c>
    </row>
    <row r="203" spans="1:9" ht="35.15" customHeight="1" x14ac:dyDescent="0.35">
      <c r="A203" s="243"/>
      <c r="B203" s="254" t="s">
        <v>1865</v>
      </c>
      <c r="C203" s="254"/>
      <c r="D203" s="254"/>
      <c r="E203" s="254"/>
      <c r="F203" s="254"/>
      <c r="G203" s="254"/>
      <c r="H203" s="254"/>
      <c r="I203" s="254"/>
    </row>
    <row r="204" spans="1:9" ht="15" customHeight="1" x14ac:dyDescent="0.35"/>
    <row r="205" spans="1:9" ht="15" customHeight="1" x14ac:dyDescent="0.35">
      <c r="B205" s="158" t="s">
        <v>1866</v>
      </c>
    </row>
    <row r="206" spans="1:9" ht="57" customHeight="1" x14ac:dyDescent="0.35">
      <c r="B206" s="254" t="s">
        <v>1867</v>
      </c>
      <c r="C206" s="254"/>
      <c r="D206" s="254"/>
      <c r="E206" s="254"/>
      <c r="F206" s="254"/>
      <c r="G206" s="254"/>
      <c r="H206" s="254"/>
      <c r="I206" s="254"/>
    </row>
    <row r="207" spans="1:9" ht="15" customHeight="1" x14ac:dyDescent="0.35"/>
    <row r="208" spans="1:9" ht="15.9" customHeight="1" x14ac:dyDescent="0.35">
      <c r="B208" s="169" t="s">
        <v>1868</v>
      </c>
    </row>
    <row r="209" spans="2:9" ht="80.25" customHeight="1" x14ac:dyDescent="0.35">
      <c r="B209" s="254" t="s">
        <v>1869</v>
      </c>
      <c r="C209" s="254"/>
      <c r="D209" s="254"/>
      <c r="E209" s="254"/>
      <c r="F209" s="254"/>
      <c r="G209" s="254"/>
      <c r="H209" s="254"/>
      <c r="I209" s="254"/>
    </row>
    <row r="211" spans="2:9" ht="15" customHeight="1" x14ac:dyDescent="0.35">
      <c r="B211" s="158" t="s">
        <v>1870</v>
      </c>
    </row>
    <row r="212" spans="2:9" ht="15" customHeight="1" x14ac:dyDescent="0.35">
      <c r="B212" s="252" t="s">
        <v>1871</v>
      </c>
      <c r="C212" s="252"/>
      <c r="D212" s="252"/>
      <c r="E212" s="252"/>
      <c r="F212" s="252"/>
      <c r="G212" s="252"/>
      <c r="H212" s="252"/>
      <c r="I212" s="252"/>
    </row>
    <row r="214" spans="2:9" ht="15" customHeight="1" x14ac:dyDescent="0.35">
      <c r="B214" s="158" t="s">
        <v>1872</v>
      </c>
    </row>
    <row r="215" spans="2:9" ht="15" customHeight="1" x14ac:dyDescent="0.35">
      <c r="B215" s="252" t="s">
        <v>1873</v>
      </c>
      <c r="C215" s="252"/>
      <c r="D215" s="252"/>
      <c r="E215" s="252"/>
      <c r="F215" s="252"/>
      <c r="G215" s="252"/>
      <c r="H215" s="252"/>
      <c r="I215" s="252"/>
    </row>
    <row r="217" spans="2:9" ht="15.9" customHeight="1" x14ac:dyDescent="0.35">
      <c r="B217" s="158" t="s">
        <v>1874</v>
      </c>
    </row>
    <row r="218" spans="2:9" ht="24.9" customHeight="1" thickBot="1" x14ac:dyDescent="0.4">
      <c r="B218" s="253" t="s">
        <v>1875</v>
      </c>
      <c r="C218" s="253"/>
      <c r="D218" s="253"/>
      <c r="E218" s="253"/>
      <c r="F218" s="253"/>
      <c r="G218" s="253"/>
      <c r="H218" s="253"/>
      <c r="I218" s="253"/>
    </row>
    <row r="220" spans="2:9" ht="15.9" customHeight="1" x14ac:dyDescent="0.35">
      <c r="B220" s="244"/>
    </row>
    <row r="419" spans="10:10" ht="15.9" customHeight="1" x14ac:dyDescent="0.35">
      <c r="J419" s="263"/>
    </row>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1AE67A5-706E-4198-B25F-7E424719FB38}"/>
    <hyperlink ref="E192" r:id="rId2" xr:uid="{EB965084-9D2C-4D1D-B500-9258C1D115A1}"/>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2" t="s">
        <v>1048</v>
      </c>
      <c r="B1" s="262"/>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2" t="s">
        <v>759</v>
      </c>
      <c r="D14" s="22" t="s">
        <v>759</v>
      </c>
      <c r="E14" s="28"/>
      <c r="F14" s="28"/>
      <c r="G14" s="28"/>
      <c r="H14" s="20"/>
      <c r="L14" s="20"/>
      <c r="M14" s="20"/>
    </row>
    <row r="15" spans="1:13" x14ac:dyDescent="0.35">
      <c r="A15" s="22" t="s">
        <v>957</v>
      </c>
      <c r="B15" s="39" t="s">
        <v>344</v>
      </c>
      <c r="C15" s="22" t="s">
        <v>1633</v>
      </c>
      <c r="D15" s="22" t="s">
        <v>1634</v>
      </c>
      <c r="E15" s="28"/>
      <c r="F15" s="28"/>
      <c r="G15" s="28"/>
      <c r="H15" s="20"/>
      <c r="L15" s="20"/>
      <c r="M15" s="20"/>
    </row>
    <row r="16" spans="1:13" x14ac:dyDescent="0.35">
      <c r="A16" s="22" t="s">
        <v>958</v>
      </c>
      <c r="B16" s="39" t="s">
        <v>946</v>
      </c>
      <c r="C16" s="22" t="s">
        <v>759</v>
      </c>
      <c r="D16" s="22" t="s">
        <v>759</v>
      </c>
      <c r="E16" s="28"/>
      <c r="F16" s="28"/>
      <c r="G16" s="28"/>
      <c r="H16" s="20"/>
      <c r="L16" s="20"/>
      <c r="M16" s="20"/>
    </row>
    <row r="17" spans="1:13" x14ac:dyDescent="0.35">
      <c r="A17" s="22" t="s">
        <v>959</v>
      </c>
      <c r="B17" s="39" t="s">
        <v>947</v>
      </c>
      <c r="C17" s="22" t="s">
        <v>759</v>
      </c>
      <c r="D17" s="22" t="s">
        <v>759</v>
      </c>
      <c r="E17" s="28"/>
      <c r="F17" s="28"/>
      <c r="G17" s="28"/>
      <c r="H17" s="20"/>
      <c r="L17" s="20"/>
      <c r="M17" s="20"/>
    </row>
    <row r="18" spans="1:13" x14ac:dyDescent="0.35">
      <c r="A18" s="22" t="s">
        <v>960</v>
      </c>
      <c r="B18" s="39" t="s">
        <v>948</v>
      </c>
      <c r="C18" s="22" t="s">
        <v>1633</v>
      </c>
      <c r="D18" s="22" t="s">
        <v>1634</v>
      </c>
      <c r="E18" s="28"/>
      <c r="F18" s="28"/>
      <c r="G18" s="28"/>
      <c r="H18" s="20"/>
      <c r="L18" s="20"/>
      <c r="M18" s="20"/>
    </row>
    <row r="19" spans="1:13" x14ac:dyDescent="0.35">
      <c r="A19" s="22" t="s">
        <v>961</v>
      </c>
      <c r="B19" s="39" t="s">
        <v>949</v>
      </c>
      <c r="C19" s="22" t="s">
        <v>759</v>
      </c>
      <c r="D19" s="22" t="s">
        <v>759</v>
      </c>
      <c r="E19" s="28"/>
      <c r="F19" s="28"/>
      <c r="G19" s="28"/>
      <c r="H19" s="20"/>
      <c r="L19" s="20"/>
      <c r="M19" s="20"/>
    </row>
    <row r="20" spans="1:13" x14ac:dyDescent="0.35">
      <c r="A20" s="22" t="s">
        <v>962</v>
      </c>
      <c r="B20" s="39" t="s">
        <v>950</v>
      </c>
      <c r="C20" s="22" t="s">
        <v>1633</v>
      </c>
      <c r="D20" s="22" t="s">
        <v>1634</v>
      </c>
      <c r="E20" s="28"/>
      <c r="F20" s="28"/>
      <c r="G20" s="28"/>
      <c r="H20" s="20"/>
      <c r="L20" s="20"/>
      <c r="M20" s="20"/>
    </row>
    <row r="21" spans="1:13" x14ac:dyDescent="0.35">
      <c r="A21" s="22" t="s">
        <v>963</v>
      </c>
      <c r="B21" s="39" t="s">
        <v>951</v>
      </c>
      <c r="C21" s="22" t="s">
        <v>759</v>
      </c>
      <c r="D21" s="22" t="s">
        <v>759</v>
      </c>
      <c r="E21" s="28"/>
      <c r="F21" s="28"/>
      <c r="G21" s="28"/>
      <c r="H21" s="20"/>
      <c r="L21" s="20"/>
      <c r="M21" s="20"/>
    </row>
    <row r="22" spans="1:13" x14ac:dyDescent="0.35">
      <c r="A22" s="22" t="s">
        <v>964</v>
      </c>
      <c r="B22" s="39" t="s">
        <v>952</v>
      </c>
      <c r="C22" s="22" t="s">
        <v>759</v>
      </c>
      <c r="D22" s="22" t="s">
        <v>759</v>
      </c>
      <c r="E22" s="28"/>
      <c r="F22" s="28"/>
      <c r="G22" s="28"/>
      <c r="H22" s="20"/>
      <c r="L22" s="20"/>
      <c r="M22" s="20"/>
    </row>
    <row r="23" spans="1:13" x14ac:dyDescent="0.35">
      <c r="A23" s="22" t="s">
        <v>965</v>
      </c>
      <c r="B23" s="39" t="s">
        <v>1031</v>
      </c>
      <c r="C23" s="22" t="s">
        <v>1635</v>
      </c>
      <c r="D23" s="22" t="s">
        <v>1636</v>
      </c>
      <c r="E23" s="28"/>
      <c r="F23" s="28"/>
      <c r="G23" s="28"/>
      <c r="H23" s="20"/>
      <c r="L23" s="20"/>
      <c r="M23" s="20"/>
    </row>
    <row r="24" spans="1:13" x14ac:dyDescent="0.35">
      <c r="A24" s="22" t="s">
        <v>1033</v>
      </c>
      <c r="B24" s="39" t="s">
        <v>1032</v>
      </c>
      <c r="C24" s="22" t="s">
        <v>1637</v>
      </c>
      <c r="D24" s="22" t="s">
        <v>759</v>
      </c>
      <c r="E24" s="28"/>
      <c r="F24" s="28"/>
      <c r="G24" s="28"/>
      <c r="H24" s="20"/>
      <c r="L24" s="20"/>
      <c r="M24" s="20"/>
    </row>
    <row r="25" spans="1:13" outlineLevel="1" x14ac:dyDescent="0.35">
      <c r="A25" s="22" t="s">
        <v>966</v>
      </c>
      <c r="B25" s="37" t="s">
        <v>1479</v>
      </c>
      <c r="C25" s="22" t="s">
        <v>1633</v>
      </c>
      <c r="D25" s="22"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39" t="s">
        <v>759</v>
      </c>
      <c r="C35" s="39" t="s">
        <v>759</v>
      </c>
      <c r="D35" s="39" t="s">
        <v>759</v>
      </c>
      <c r="E35" s="39"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39">
        <v>8.7441666666666666</v>
      </c>
      <c r="H75" s="20"/>
    </row>
    <row r="76" spans="1:14" x14ac:dyDescent="0.35">
      <c r="A76" s="22" t="s">
        <v>1017</v>
      </c>
      <c r="B76" s="22" t="s">
        <v>1616</v>
      </c>
      <c r="C76" s="239">
        <v>14.108333333333334</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2" t="s">
        <v>759</v>
      </c>
      <c r="D82" s="22" t="s">
        <v>759</v>
      </c>
      <c r="E82" s="22" t="s">
        <v>759</v>
      </c>
      <c r="F82" s="22" t="s">
        <v>759</v>
      </c>
      <c r="G82" s="22" t="s">
        <v>759</v>
      </c>
      <c r="H82" s="20"/>
    </row>
    <row r="83" spans="1:8" x14ac:dyDescent="0.35">
      <c r="A83" s="22" t="s">
        <v>1024</v>
      </c>
      <c r="B83" s="22" t="s">
        <v>1038</v>
      </c>
      <c r="C83" s="22" t="s">
        <v>759</v>
      </c>
      <c r="D83" s="22" t="s">
        <v>759</v>
      </c>
      <c r="E83" s="22" t="s">
        <v>759</v>
      </c>
      <c r="F83" s="22" t="s">
        <v>759</v>
      </c>
      <c r="G83" s="22" t="s">
        <v>759</v>
      </c>
      <c r="H83" s="20"/>
    </row>
    <row r="84" spans="1:8" x14ac:dyDescent="0.35">
      <c r="A84" s="22" t="s">
        <v>1025</v>
      </c>
      <c r="B84" s="22" t="s">
        <v>1036</v>
      </c>
      <c r="C84" s="22" t="s">
        <v>759</v>
      </c>
      <c r="D84" s="22" t="s">
        <v>759</v>
      </c>
      <c r="E84" s="22" t="s">
        <v>759</v>
      </c>
      <c r="F84" s="22" t="s">
        <v>759</v>
      </c>
      <c r="G84" s="22" t="s">
        <v>759</v>
      </c>
      <c r="H84" s="20"/>
    </row>
    <row r="85" spans="1:8" x14ac:dyDescent="0.35">
      <c r="A85" s="22" t="s">
        <v>1026</v>
      </c>
      <c r="B85" s="22" t="s">
        <v>1037</v>
      </c>
      <c r="C85" s="22" t="s">
        <v>759</v>
      </c>
      <c r="D85" s="22" t="s">
        <v>759</v>
      </c>
      <c r="E85" s="22" t="s">
        <v>759</v>
      </c>
      <c r="F85" s="22" t="s">
        <v>759</v>
      </c>
      <c r="G85" s="22" t="s">
        <v>759</v>
      </c>
      <c r="H85" s="20"/>
    </row>
    <row r="86" spans="1:8" x14ac:dyDescent="0.35">
      <c r="A86" s="22" t="s">
        <v>1040</v>
      </c>
      <c r="B86" s="22" t="s">
        <v>1039</v>
      </c>
      <c r="C86" s="22" t="s">
        <v>759</v>
      </c>
      <c r="D86" s="22" t="s">
        <v>759</v>
      </c>
      <c r="E86" s="22" t="s">
        <v>759</v>
      </c>
      <c r="F86" s="22" t="s">
        <v>759</v>
      </c>
      <c r="G86" s="22"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2026-01-29T11:24:54Z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ZME3MGJHNJLKOTRHNDE1</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95198</vt:lpwstr>
  </property>
  <property fmtid="{D5CDD505-2E9C-101B-9397-08002B2CF9AE}" pid="17" name="DISidcName">
    <vt:lpwstr>ucme05</vt:lpwstr>
  </property>
  <property fmtid="{D5CDD505-2E9C-101B-9397-08002B2CF9AE}" pid="18" name="DISTaskPaneUrl">
    <vt:lpwstr>https://peucmasp05.mw.pr.geos.loc:7101/cs/idcplg?IdcService=DESKTOP_DOC_INFO&amp;dDocName=ZME3MGJHNJLKOTRHNDE1&amp;dID=95198&amp;ClientControlled=DocMan,taskpane&amp;coreContentOnly=1</vt:lpwstr>
  </property>
</Properties>
</file>